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genio Bastos\Documents\Eugênio 27 de março de 2020\Diretoria de Pesquisa e Inovação\Editais 2026\PIBIC_PIBITI_2026-2027\"/>
    </mc:Choice>
  </mc:AlternateContent>
  <xr:revisionPtr revIDLastSave="0" documentId="13_ncr:1_{51ABB325-B455-4B14-A06B-D597BF311A88}" xr6:coauthVersionLast="45" xr6:coauthVersionMax="45" xr10:uidLastSave="{00000000-0000-0000-0000-000000000000}"/>
  <workbookProtection workbookAlgorithmName="SHA-512" workbookHashValue="BRxeABqcY7WC/1P8klu5XkQkb7k9Ib8Xk5N1MlNLJvx51AgRSvqK2aAwd2YGm8Z/zNKCKCA4bSR9YJV+yuKBwA==" workbookSaltValue="N4fV4RwTv6gNTJdKK9ugbQ==" workbookSpinCount="100000" lockStructure="1"/>
  <bookViews>
    <workbookView xWindow="-120" yWindow="-120" windowWidth="20730" windowHeight="11160" xr2:uid="{00000000-000D-0000-FFFF-FFFF00000000}"/>
  </bookViews>
  <sheets>
    <sheet name="Dados de Entrada" sheetId="2" r:id="rId1"/>
    <sheet name="Memorial de Cálcul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19" i="1"/>
  <c r="E92" i="1"/>
  <c r="I92" i="1"/>
  <c r="I91" i="1"/>
  <c r="B31" i="2"/>
  <c r="E91" i="1"/>
  <c r="D91" i="1"/>
  <c r="D92" i="1"/>
  <c r="J92" i="1" l="1"/>
  <c r="J91" i="1"/>
  <c r="E16" i="1"/>
  <c r="E15" i="1"/>
  <c r="E14" i="1"/>
  <c r="E13" i="1"/>
  <c r="I90" i="1" l="1"/>
  <c r="I89" i="1"/>
  <c r="I88" i="1"/>
  <c r="I87" i="1"/>
  <c r="I86" i="1"/>
  <c r="I85" i="1"/>
  <c r="J85" i="1" s="1"/>
  <c r="E85" i="1"/>
  <c r="I84" i="1"/>
  <c r="I83" i="1"/>
  <c r="I82" i="1"/>
  <c r="I81" i="1"/>
  <c r="I80" i="1"/>
  <c r="I79" i="1"/>
  <c r="I78" i="1"/>
  <c r="I77" i="1"/>
  <c r="I76" i="1"/>
  <c r="I75" i="1"/>
  <c r="I74" i="1"/>
  <c r="I73" i="1"/>
  <c r="J83" i="1" l="1"/>
  <c r="J79" i="1"/>
  <c r="J74" i="1"/>
  <c r="J78" i="1"/>
  <c r="J82" i="1"/>
  <c r="J86" i="1"/>
  <c r="J90" i="1"/>
  <c r="J75" i="1"/>
  <c r="J89" i="1"/>
  <c r="J76" i="1"/>
  <c r="J80" i="1"/>
  <c r="J84" i="1"/>
  <c r="J87" i="1"/>
  <c r="J73" i="1"/>
  <c r="J77" i="1"/>
  <c r="J81" i="1"/>
  <c r="J88" i="1"/>
  <c r="I15" i="1" l="1"/>
  <c r="E90" i="1"/>
  <c r="E89" i="1"/>
  <c r="E88" i="1"/>
  <c r="E87" i="1"/>
  <c r="E86" i="1"/>
  <c r="E84" i="1"/>
  <c r="E83" i="1"/>
  <c r="E82" i="1"/>
  <c r="E81" i="1"/>
  <c r="E80" i="1"/>
  <c r="E79" i="1"/>
  <c r="E78" i="1"/>
  <c r="E77" i="1"/>
  <c r="E76" i="1"/>
  <c r="C16" i="1"/>
  <c r="C15" i="1"/>
  <c r="C14" i="1"/>
  <c r="C13" i="1"/>
  <c r="I72" i="1" l="1"/>
  <c r="J72" i="1" s="1"/>
  <c r="I71" i="1" l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I19" i="1"/>
  <c r="C9" i="1"/>
  <c r="J19" i="1" l="1"/>
  <c r="D80" i="1"/>
  <c r="D81" i="1" s="1"/>
  <c r="D82" i="1" s="1"/>
  <c r="D83" i="1" s="1"/>
  <c r="D84" i="1" s="1"/>
  <c r="G15" i="1" l="1"/>
  <c r="J15" i="1" s="1"/>
  <c r="E9" i="1"/>
  <c r="D85" i="1"/>
  <c r="D86" i="1" s="1"/>
  <c r="D87" i="1" s="1"/>
  <c r="D88" i="1" s="1"/>
  <c r="D89" i="1" s="1"/>
  <c r="D90" i="1" s="1"/>
</calcChain>
</file>

<file path=xl/sharedStrings.xml><?xml version="1.0" encoding="utf-8"?>
<sst xmlns="http://schemas.openxmlformats.org/spreadsheetml/2006/main" count="186" uniqueCount="129">
  <si>
    <t xml:space="preserve">SERVIÇO PÚBLICO FEDERAL
Ministério da Educação
 Instituto Federal de Alagoas
Pró-Reitoria de Pesquisa, Pós-Graduação e Inovação
</t>
  </si>
  <si>
    <t>Produções Intelectuais</t>
  </si>
  <si>
    <t>Nº</t>
  </si>
  <si>
    <t>Produção</t>
  </si>
  <si>
    <t>Pontuação</t>
  </si>
  <si>
    <t>Artigos publicados em periódicos científicos com ISSN</t>
  </si>
  <si>
    <t>Artigo publicado c/ISSN - A1</t>
  </si>
  <si>
    <t>Artigo publicado c/ISSN - A2</t>
  </si>
  <si>
    <t>Artigo publicado c/ISSN - A3</t>
  </si>
  <si>
    <t>Artigo publicado c/ISSN - A4</t>
  </si>
  <si>
    <t>Artigo publicado c/ISSN - B1</t>
  </si>
  <si>
    <t>Artigo publicado c/ISSN - B2</t>
  </si>
  <si>
    <t>Artigo publicado c/ISSN - B3</t>
  </si>
  <si>
    <t>Artigo publicado c/ISSN - B4</t>
  </si>
  <si>
    <t>Artigo publicado c/ISSN - B5</t>
  </si>
  <si>
    <t>Artigo publicado c/ISSN - C</t>
  </si>
  <si>
    <t>Artigo publicado c/ISSN - sem Qualis</t>
  </si>
  <si>
    <t xml:space="preserve">Livros </t>
  </si>
  <si>
    <t>Livro publicados/organizados c/ISBN</t>
  </si>
  <si>
    <t>Capít. livro publicados c/ISBN</t>
  </si>
  <si>
    <t>Trabalhos Publicados em Anais de Eventos</t>
  </si>
  <si>
    <t>Trab. completos em eventos</t>
  </si>
  <si>
    <t>Trab. resumo em eventos</t>
  </si>
  <si>
    <t>Trab. resumo expandi. em eventos</t>
  </si>
  <si>
    <t>Traduções</t>
  </si>
  <si>
    <t>Traduções Prod.Bibliog.</t>
  </si>
  <si>
    <t xml:space="preserve">Orientações concluídas </t>
  </si>
  <si>
    <t>Orient. concl. Pós Doutorado</t>
  </si>
  <si>
    <t>Orient. concl. Doutorado</t>
  </si>
  <si>
    <t>Orient. concl. Mestrado</t>
  </si>
  <si>
    <t>Orient. concl. Graduacao</t>
  </si>
  <si>
    <t>Orient. Concl. Especialização/Aperfeicoamento</t>
  </si>
  <si>
    <t>Orient. Concl. Iniciação Científica</t>
  </si>
  <si>
    <t>Orient. Concl. - Outra Natureza</t>
  </si>
  <si>
    <t>Participação em bancas</t>
  </si>
  <si>
    <t>Participação banca doutorado</t>
  </si>
  <si>
    <t>Participação banca exame qualificacao de mestrado</t>
  </si>
  <si>
    <t>Participação banca exame qualificacao de doutorado</t>
  </si>
  <si>
    <t>Participação banca mestrado</t>
  </si>
  <si>
    <t>Participação banca aperfeicoamento/especializacao</t>
  </si>
  <si>
    <t>Participação banca graduacao</t>
  </si>
  <si>
    <t>Banca julgadora professor titular</t>
  </si>
  <si>
    <t>Banca julgadora concurso público</t>
  </si>
  <si>
    <t>Banca julgadora livre docência</t>
  </si>
  <si>
    <t>Banca julgadora avaliação cursos</t>
  </si>
  <si>
    <t>Banca julgadora - outras</t>
  </si>
  <si>
    <t>Corpo Editorial</t>
  </si>
  <si>
    <t>Revisor de periódicos</t>
  </si>
  <si>
    <t>Membro de corpo editorial</t>
  </si>
  <si>
    <t>Propriedade Intelectual</t>
  </si>
  <si>
    <t>Patentes depositadas</t>
  </si>
  <si>
    <t>Patentes concedidas</t>
  </si>
  <si>
    <t>Reg. software</t>
  </si>
  <si>
    <t>Reg. cultivar protegida</t>
  </si>
  <si>
    <t>Reg. cultivar registrada</t>
  </si>
  <si>
    <t>Reg. desenho industrial</t>
  </si>
  <si>
    <t>Reg. marca</t>
  </si>
  <si>
    <t>Reg. topografia de CI</t>
  </si>
  <si>
    <t>Outros Trabalhos Técnicos</t>
  </si>
  <si>
    <t>Trab. técnicos</t>
  </si>
  <si>
    <t>Cursos de curta duração ministrado</t>
  </si>
  <si>
    <t>Outras bancas julgadoras</t>
  </si>
  <si>
    <t>Apresentações de obras artísticas</t>
  </si>
  <si>
    <t>Apresentações em rádio/tv</t>
  </si>
  <si>
    <t xml:space="preserve">Produção cultural </t>
  </si>
  <si>
    <t>Artes cênicas</t>
  </si>
  <si>
    <t>Artes visuais</t>
  </si>
  <si>
    <t>Composição musical</t>
  </si>
  <si>
    <t>Outras produções artísticas/culturais</t>
  </si>
  <si>
    <t>Área Qualis</t>
  </si>
  <si>
    <t>Artigo publicado c/ISSN</t>
  </si>
  <si>
    <t>Nome Proponente</t>
  </si>
  <si>
    <t>ANEXO 02 - ANÁLISE DO CURRÍCULO DA/O PROPONENTE</t>
  </si>
  <si>
    <t>Nome da/o Servidor/a do Ifal</t>
  </si>
  <si>
    <t>Item de Pontuação</t>
  </si>
  <si>
    <r>
      <t xml:space="preserve">Valores para Efeito de Cálculo </t>
    </r>
    <r>
      <rPr>
        <sz val="12"/>
        <color theme="1"/>
        <rFont val="Times New Roman"/>
        <family val="1"/>
      </rPr>
      <t>(Soma = 10)</t>
    </r>
  </si>
  <si>
    <t>Informações Adicionais</t>
  </si>
  <si>
    <t>Preenchimentos</t>
  </si>
  <si>
    <t>Artigos aceitos para publicação</t>
  </si>
  <si>
    <t>Textos em jornais ou revistas (magazine)</t>
  </si>
  <si>
    <t>Apresentações de trabalhos</t>
  </si>
  <si>
    <t>Participação em eventos, congressos, exposições, feiras e olimpíadas</t>
  </si>
  <si>
    <t>Organização de eventos, congressos, exposições, feiras e olimpíadas</t>
  </si>
  <si>
    <t>1º lugar em eventos, congressos, exposições, feiras e olimpíadas</t>
  </si>
  <si>
    <t>2º lugar em eventos, congressos, exposições, feiras e olimpíadas</t>
  </si>
  <si>
    <t>3º lugar em eventos, congressos, exposições, feiras e olimpíadas</t>
  </si>
  <si>
    <t>Menção Honrosa</t>
  </si>
  <si>
    <t>PREMIAÇÕES ORIUNDAS DE PROJETOS DE PESQUISA</t>
  </si>
  <si>
    <t>Doutorado</t>
  </si>
  <si>
    <t>Mestrado</t>
  </si>
  <si>
    <t>Especialização</t>
  </si>
  <si>
    <t>Itens Adicionais</t>
  </si>
  <si>
    <t>Orientação de projeto com financiamento externo</t>
  </si>
  <si>
    <r>
      <t>Valores de Referência da Comissão</t>
    </r>
    <r>
      <rPr>
        <sz val="12"/>
        <color theme="1"/>
        <rFont val="Times New Roman"/>
        <family val="1"/>
      </rPr>
      <t xml:space="preserve"> (Soma &gt; 10)</t>
    </r>
  </si>
  <si>
    <t>DADOS DE ENTRADA PARA O MEMORIAL DE CÁLCULO DO ANEXO 02</t>
  </si>
  <si>
    <t>Pontos Integra</t>
  </si>
  <si>
    <t>Pontos Adicionais</t>
  </si>
  <si>
    <t>Total</t>
  </si>
  <si>
    <t xml:space="preserve">Exercício de função de gestão de outra natureza (por semestre) </t>
  </si>
  <si>
    <t xml:space="preserve">Participação em colegiados e comissões (por semestre) </t>
  </si>
  <si>
    <t>Número de disciplinas distintas ministradas como Professora/or permanente em programa de pós-graduação stricto sensu</t>
  </si>
  <si>
    <t>Número de disciplinas distintas ministradas como Professora/or colaborador em programa de pós-graduação stricto sensu</t>
  </si>
  <si>
    <t>Número de disciplinas distintas ministradas como Professora/or em curso de pós-graduação lato sensu</t>
  </si>
  <si>
    <t xml:space="preserve">Exercício de função de gestão relacionada à Pesquisa,
Inovação ou Pós-Graduação; Chefia de  Coordenação/Direção/Departamento de Pesquisa, Pós-graduação e Inovação ou Coordenação de Curso de Pós-graduação (por semestre) </t>
  </si>
  <si>
    <r>
      <t xml:space="preserve">▪️ Líder </t>
    </r>
    <r>
      <rPr>
        <b/>
        <sz val="12"/>
        <color rgb="FFFF0000"/>
        <rFont val="Times New Roman"/>
        <family val="1"/>
      </rPr>
      <t>(Titular)</t>
    </r>
    <r>
      <rPr>
        <b/>
        <sz val="12"/>
        <rFont val="Times New Roman"/>
        <family val="1"/>
      </rPr>
      <t xml:space="preserve"> de Grupo de Pesquisa Certificado pelo IFAL e CNPq</t>
    </r>
  </si>
  <si>
    <t>▪️ Nome do Grupo de Pesquisa, em caso de liderança</t>
  </si>
  <si>
    <t>▪️ Link do Grupo no Diretório do CNPq, em caso de liderança</t>
  </si>
  <si>
    <r>
      <t xml:space="preserve">Pontuação do Currículo*
</t>
    </r>
    <r>
      <rPr>
        <sz val="14"/>
        <color theme="1"/>
        <rFont val="Times New Roman"/>
        <family val="1"/>
      </rPr>
      <t>(Máxima de 10,0 pontos)</t>
    </r>
  </si>
  <si>
    <r>
      <t xml:space="preserve">Ano
</t>
    </r>
    <r>
      <rPr>
        <sz val="12"/>
        <color theme="1"/>
        <rFont val="Times New Roman"/>
        <family val="1"/>
      </rPr>
      <t>(A partir de)</t>
    </r>
  </si>
  <si>
    <t>EDITAIS NºS 05, 06, 07 e 08/2026 PRPPI/IFAL - PIBIC/PIBITI, DE 06 DE MAIO DE 2026</t>
  </si>
  <si>
    <t>A partir de 2023</t>
  </si>
  <si>
    <r>
      <t xml:space="preserve">▪️ Titulação (será considerada apenas a </t>
    </r>
    <r>
      <rPr>
        <b/>
        <sz val="12"/>
        <color rgb="FFFF0000"/>
        <rFont val="Times New Roman"/>
        <family val="1"/>
      </rPr>
      <t>maior titulaçã</t>
    </r>
    <r>
      <rPr>
        <b/>
        <sz val="12"/>
        <rFont val="Times New Roman"/>
        <family val="1"/>
      </rPr>
      <t>o obtida)</t>
    </r>
  </si>
  <si>
    <t>Preencha os dados nesta aba e gere o PDF na aba ao lado (Memorial de Cálculo).</t>
  </si>
  <si>
    <t>INSTRUÇÕES: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</si>
  <si>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Recomenda-se que a/o proponente atualize seu currículo na</t>
    </r>
    <r>
      <rPr>
        <b/>
        <sz val="11"/>
        <rFont val="Times New Roman"/>
        <family val="1"/>
      </rPr>
      <t xml:space="preserve"> Plataforma Lattes</t>
    </r>
    <r>
      <rPr>
        <sz val="11"/>
        <rFont val="Times New Roman"/>
        <family val="1"/>
      </rPr>
      <t xml:space="preserve"> com antecedência mínima de 7 (sete) dias antes de baixar a planilha de produtividade, a fim de garantir a adequada sincronização com o </t>
    </r>
    <r>
      <rPr>
        <b/>
        <sz val="11"/>
        <rFont val="Times New Roman"/>
        <family val="1"/>
      </rPr>
      <t>Portal Integra Ifal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</si>
  <si>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2.</t>
    </r>
    <r>
      <rPr>
        <sz val="11"/>
        <rFont val="Times New Roman"/>
        <family val="1"/>
      </rPr>
      <t xml:space="preserve"> A/O proponente poderá </t>
    </r>
    <r>
      <rPr>
        <b/>
        <sz val="11"/>
        <rFont val="Times New Roman"/>
        <family val="1"/>
      </rPr>
      <t>ajustar a quantificação</t>
    </r>
    <r>
      <rPr>
        <sz val="11"/>
        <rFont val="Times New Roman"/>
        <family val="1"/>
      </rPr>
      <t xml:space="preserve"> da sua produtividade intelectual extraída do Portal Integra Ifal, em caso de desatualização do Integra, desde que as produções intelectuais estejam efetivamente cadastradas na Plataforma Lattes e tenham sido enviadas ao CNPq;</t>
    </r>
  </si>
  <si>
    <r>
      <rPr>
        <b/>
        <sz val="11"/>
        <rFont val="Times New Roman"/>
        <family val="1"/>
      </rPr>
      <t>3.</t>
    </r>
    <r>
      <rPr>
        <sz val="11"/>
        <rFont val="Times New Roman"/>
        <family val="1"/>
      </rPr>
      <t xml:space="preserve"> O Portal Integra Ifal será atualizado pela equipe da PRPPI todas as segundas-feiras das 18h00 às 20h00, a partir do lançamento do edital até o fim das inscrições;</t>
    </r>
  </si>
  <si>
    <r>
      <rPr>
        <b/>
        <sz val="11"/>
        <color rgb="FF000000"/>
        <rFont val="Times New Roman"/>
        <family val="1"/>
      </rPr>
      <t>6</t>
    </r>
    <r>
      <rPr>
        <sz val="11"/>
        <color rgb="FF000000"/>
        <rFont val="Times New Roman"/>
        <family val="1"/>
      </rPr>
      <t xml:space="preserve">. Depois siga até a parte de </t>
    </r>
    <r>
      <rPr>
        <b/>
        <sz val="11"/>
        <color rgb="FF000000"/>
        <rFont val="Times New Roman"/>
        <family val="1"/>
      </rPr>
      <t>PRODUÇÃO CIENTÍFICA</t>
    </r>
    <r>
      <rPr>
        <sz val="11"/>
        <color rgb="FF000000"/>
        <rFont val="Times New Roman"/>
        <family val="1"/>
      </rPr>
      <t xml:space="preserve"> e selecione</t>
    </r>
    <r>
      <rPr>
        <b/>
        <sz val="11"/>
        <color rgb="FF000000"/>
        <rFont val="Times New Roman"/>
        <family val="1"/>
      </rPr>
      <t xml:space="preserve"> "A partir de":</t>
    </r>
  </si>
  <si>
    <r>
      <rPr>
        <b/>
        <sz val="11"/>
        <color rgb="FF000000"/>
        <rFont val="Times New Roman"/>
        <family val="1"/>
      </rPr>
      <t>7.</t>
    </r>
    <r>
      <rPr>
        <sz val="11"/>
        <color rgb="FF000000"/>
        <rFont val="Times New Roman"/>
        <family val="1"/>
      </rPr>
      <t xml:space="preserve"> Clique em </t>
    </r>
    <r>
      <rPr>
        <b/>
        <sz val="11"/>
        <color rgb="FF000000"/>
        <rFont val="Times New Roman"/>
        <family val="1"/>
      </rPr>
      <t>Exportar</t>
    </r>
    <r>
      <rPr>
        <sz val="11"/>
        <color rgb="FF000000"/>
        <rFont val="Times New Roman"/>
        <family val="1"/>
      </rPr>
      <t xml:space="preserve"> para baixar a sua planilha de produtividade;</t>
    </r>
  </si>
  <si>
    <r>
      <rPr>
        <b/>
        <sz val="11"/>
        <rFont val="Times New Roman"/>
        <family val="1"/>
      </rPr>
      <t>8.</t>
    </r>
    <r>
      <rPr>
        <sz val="11"/>
        <rFont val="Times New Roman"/>
        <family val="1"/>
      </rPr>
      <t xml:space="preserve"> Copie os dados da planilha baixada diretamente do Portal Integra Ifal e cole os itens na </t>
    </r>
    <r>
      <rPr>
        <b/>
        <sz val="11"/>
        <rFont val="Times New Roman"/>
        <family val="1"/>
      </rPr>
      <t>linha amarela</t>
    </r>
    <r>
      <rPr>
        <sz val="11"/>
        <rFont val="Times New Roman"/>
        <family val="1"/>
      </rPr>
      <t xml:space="preserve"> abaixo, faça os ajustes, se necessário;</t>
    </r>
  </si>
  <si>
    <r>
      <rPr>
        <b/>
        <sz val="11"/>
        <rFont val="Times New Roman"/>
        <family val="1"/>
      </rPr>
      <t>9.</t>
    </r>
    <r>
      <rPr>
        <sz val="11"/>
        <rFont val="Times New Roman"/>
        <family val="1"/>
      </rPr>
      <t xml:space="preserve"> Verifique se os dados de produtividade estão formatados como números e não como texto, pois isso permitirá o cálculo da nota do currículo;</t>
    </r>
  </si>
  <si>
    <r>
      <rPr>
        <b/>
        <sz val="11"/>
        <rFont val="Times New Roman"/>
        <family val="1"/>
      </rPr>
      <t>11.</t>
    </r>
    <r>
      <rPr>
        <sz val="11"/>
        <rFont val="Times New Roman"/>
        <family val="1"/>
      </rPr>
      <t xml:space="preserve"> Após o preenchimento dos Dados de Entrada, gere um arquivo PDF na aba "</t>
    </r>
    <r>
      <rPr>
        <b/>
        <sz val="11"/>
        <rFont val="Times New Roman"/>
        <family val="1"/>
      </rPr>
      <t>Memorial de Cálculo</t>
    </r>
    <r>
      <rPr>
        <sz val="11"/>
        <rFont val="Times New Roman"/>
        <family val="1"/>
      </rPr>
      <t>" para anexar à proposta no</t>
    </r>
    <r>
      <rPr>
        <b/>
        <sz val="11"/>
        <rFont val="Times New Roman"/>
        <family val="1"/>
      </rPr>
      <t xml:space="preserve"> SIGAA</t>
    </r>
    <r>
      <rPr>
        <sz val="11"/>
        <rFont val="Times New Roman"/>
        <family val="1"/>
      </rPr>
      <t>;</t>
    </r>
  </si>
  <si>
    <r>
      <rPr>
        <b/>
        <sz val="11"/>
        <rFont val="Times New Roman"/>
        <family val="1"/>
      </rPr>
      <t>12.</t>
    </r>
    <r>
      <rPr>
        <sz val="11"/>
        <rFont val="Times New Roman"/>
        <family val="1"/>
      </rPr>
      <t xml:space="preserve"> As células a serem preenchidas estão destacadas em amarelo.</t>
    </r>
  </si>
  <si>
    <r>
      <rPr>
        <b/>
        <sz val="11"/>
        <rFont val="Times New Roman"/>
        <family val="1"/>
      </rPr>
      <t>4.</t>
    </r>
    <r>
      <rPr>
        <sz val="11"/>
        <rFont val="Times New Roman"/>
        <family val="1"/>
      </rPr>
      <t xml:space="preserve"> Acesse o Portal Integra Ifal neste link: </t>
    </r>
    <r>
      <rPr>
        <b/>
        <u/>
        <sz val="11"/>
        <color theme="10"/>
        <rFont val="Times New Roman"/>
        <family val="1"/>
      </rPr>
      <t>https://integra.ifal.edu.br</t>
    </r>
    <r>
      <rPr>
        <sz val="11"/>
        <rFont val="Times New Roman"/>
        <family val="1"/>
      </rPr>
      <t>;</t>
    </r>
  </si>
  <si>
    <r>
      <rPr>
        <b/>
        <sz val="11"/>
        <color rgb="FF000000"/>
        <rFont val="Times New Roman"/>
        <family val="1"/>
      </rPr>
      <t>5.</t>
    </r>
    <r>
      <rPr>
        <sz val="11"/>
        <color rgb="FF000000"/>
        <rFont val="Times New Roman"/>
        <family val="1"/>
      </rPr>
      <t xml:space="preserve"> Busque o seu </t>
    </r>
    <r>
      <rPr>
        <b/>
        <sz val="11"/>
        <color rgb="FF000000"/>
        <rFont val="Times New Roman"/>
        <family val="1"/>
      </rPr>
      <t>perfil</t>
    </r>
    <r>
      <rPr>
        <sz val="11"/>
        <color rgb="FF000000"/>
        <rFont val="Times New Roman"/>
        <family val="1"/>
      </rPr>
      <t xml:space="preserve"> no Portal Integra Ifal, digitando o seu nome;</t>
    </r>
  </si>
  <si>
    <r>
      <rPr>
        <b/>
        <sz val="11"/>
        <rFont val="Times New Roman"/>
        <family val="1"/>
      </rPr>
      <t>10.</t>
    </r>
    <r>
      <rPr>
        <sz val="11"/>
        <rFont val="Times New Roman"/>
        <family val="1"/>
      </rPr>
      <t xml:space="preserve"> Preencha os itens adicionais, que não foram baixados do Portal Integra Ifal;</t>
    </r>
  </si>
  <si>
    <r>
      <t xml:space="preserve">Quantificação de Itens Adicionais →
</t>
    </r>
    <r>
      <rPr>
        <sz val="12"/>
        <color theme="1"/>
        <rFont val="Times New Roman"/>
        <family val="1"/>
      </rPr>
      <t>(Itens que não estão no Portal Integra Ifal)</t>
    </r>
  </si>
  <si>
    <r>
      <t xml:space="preserve">Nomes ↓ Produtividade →
</t>
    </r>
    <r>
      <rPr>
        <sz val="12"/>
        <color theme="1"/>
        <rFont val="Times New Roman"/>
        <family val="1"/>
      </rPr>
      <t>(Copie apenas a 2ª linha da planilha de produtividade baixada no Portal Integra Ifal e cole na linha amarela abaixo.)</t>
    </r>
  </si>
  <si>
    <t>*A partir de 2023, as produções serão consideradas para a pontuação do currículo.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</si>
</sst>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1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2"/>
      <color rgb="FF0563C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Times New Roman"/>
      <family val="1"/>
    </font>
    <font>
      <b/>
      <u/>
      <sz val="12"/>
      <color theme="10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20"/>
      <color theme="1"/>
      <name val="Times New Roman"/>
      <family val="1"/>
    </font>
    <font>
      <b/>
      <sz val="30"/>
      <color theme="1"/>
      <name val="Times New Roman"/>
      <family val="1"/>
    </font>
    <font>
      <b/>
      <sz val="2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3"/>
    <xf numFmtId="0" fontId="21" fillId="0" borderId="0" applyNumberFormat="0" applyFill="0" applyBorder="0" applyAlignment="0" applyProtection="0"/>
  </cellStyleXfs>
  <cellXfs count="143">
    <xf numFmtId="0" fontId="0" fillId="0" borderId="0" xfId="0" applyFont="1" applyAlignment="1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Font="1" applyAlignment="1"/>
    <xf numFmtId="0" fontId="1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9" fontId="9" fillId="0" borderId="0" xfId="0" applyNumberFormat="1" applyFont="1" applyFill="1" applyAlignment="1">
      <alignment horizontal="right" wrapText="1"/>
    </xf>
    <xf numFmtId="49" fontId="2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right" wrapText="1"/>
    </xf>
    <xf numFmtId="0" fontId="1" fillId="4" borderId="9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4" fillId="0" borderId="3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0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" xfId="0" applyFont="1" applyFill="1" applyBorder="1" applyAlignment="1">
      <alignment horizont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14" fillId="0" borderId="3" xfId="0" applyFont="1" applyFill="1" applyBorder="1" applyAlignment="1"/>
    <xf numFmtId="0" fontId="22" fillId="0" borderId="3" xfId="2" applyFont="1" applyFill="1" applyBorder="1" applyAlignment="1"/>
    <xf numFmtId="0" fontId="14" fillId="0" borderId="3" xfId="0" applyFont="1" applyFill="1" applyBorder="1" applyAlignment="1">
      <alignment wrapText="1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left" wrapText="1"/>
    </xf>
    <xf numFmtId="49" fontId="23" fillId="0" borderId="9" xfId="2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24" fillId="6" borderId="1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9" fillId="4" borderId="18" xfId="0" applyFont="1" applyFill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left" wrapText="1"/>
    </xf>
    <xf numFmtId="0" fontId="16" fillId="0" borderId="1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22" fillId="0" borderId="13" xfId="2" applyFont="1" applyFill="1" applyBorder="1" applyAlignment="1">
      <alignment horizontal="left"/>
    </xf>
    <xf numFmtId="0" fontId="22" fillId="0" borderId="14" xfId="2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center" wrapText="1"/>
    </xf>
    <xf numFmtId="0" fontId="29" fillId="7" borderId="10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16" fillId="8" borderId="15" xfId="0" applyFont="1" applyFill="1" applyBorder="1" applyAlignment="1">
      <alignment horizontal="left" wrapText="1"/>
    </xf>
    <xf numFmtId="0" fontId="16" fillId="8" borderId="17" xfId="0" applyFont="1" applyFill="1" applyBorder="1" applyAlignment="1">
      <alignment horizontal="left" wrapText="1"/>
    </xf>
    <xf numFmtId="0" fontId="0" fillId="0" borderId="16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27" fillId="6" borderId="21" xfId="0" applyNumberFormat="1" applyFont="1" applyFill="1" applyBorder="1" applyAlignment="1">
      <alignment horizontal="center" vertical="center" wrapText="1"/>
    </xf>
    <xf numFmtId="0" fontId="27" fillId="6" borderId="22" xfId="0" applyNumberFormat="1" applyFont="1" applyFill="1" applyBorder="1" applyAlignment="1">
      <alignment horizontal="center" vertical="center" wrapText="1"/>
    </xf>
    <xf numFmtId="2" fontId="28" fillId="0" borderId="21" xfId="0" applyNumberFormat="1" applyFont="1" applyFill="1" applyBorder="1" applyAlignment="1">
      <alignment horizontal="center" vertical="center" wrapText="1"/>
    </xf>
    <xf numFmtId="2" fontId="28" fillId="0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wrapText="1"/>
    </xf>
  </cellXfs>
  <cellStyles count="3">
    <cellStyle name="Hiperlink" xfId="2" builtinId="8"/>
    <cellStyle name="Normal" xfId="0" builtinId="0"/>
    <cellStyle name="Normal 2" xfId="1" xr:uid="{CEDB9594-F3CC-48E2-AF36-BCF68A9188C3}"/>
  </cellStyles>
  <dxfs count="6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Dados de Entrada-style" pivot="0" count="3" xr9:uid="{00000000-0011-0000-FFFF-FFFF00000000}">
      <tableStyleElement type="headerRow" dxfId="63"/>
      <tableStyleElement type="firstRowStripe" dxfId="62"/>
      <tableStyleElement type="secondRowStripe" dxfId="61"/>
    </tableStyle>
  </tableStyles>
  <colors>
    <mruColors>
      <color rgb="FFFF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'Memorial de Cálculo'!$G$14</c:f>
              <c:strCache>
                <c:ptCount val="1"/>
                <c:pt idx="0">
                  <c:v>Pontos Integra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Cálculo'!$G$15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4587-83EF-969BA6C463C4}"/>
            </c:ext>
          </c:extLst>
        </c:ser>
        <c:ser>
          <c:idx val="1"/>
          <c:order val="1"/>
          <c:tx>
            <c:strRef>
              <c:f>'Memorial de Cálculo'!$I$14</c:f>
              <c:strCache>
                <c:ptCount val="1"/>
                <c:pt idx="0">
                  <c:v>Pontos Adicionais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Cálculo'!$I$15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2-4587-83EF-969BA6C463C4}"/>
            </c:ext>
          </c:extLst>
        </c:ser>
        <c:ser>
          <c:idx val="2"/>
          <c:order val="2"/>
          <c:tx>
            <c:strRef>
              <c:f>'Memorial de Cálculo'!$J$14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'Memorial de Cálculo'!$J$15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587-83EF-969BA6C463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3266207"/>
        <c:axId val="602602431"/>
      </c:barChart>
      <c:catAx>
        <c:axId val="6932662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2602431"/>
        <c:crosses val="autoZero"/>
        <c:auto val="1"/>
        <c:lblAlgn val="ctr"/>
        <c:lblOffset val="100"/>
        <c:noMultiLvlLbl val="0"/>
      </c:catAx>
      <c:valAx>
        <c:axId val="602602431"/>
        <c:scaling>
          <c:orientation val="minMax"/>
          <c:max val="1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93266207"/>
        <c:crosses val="autoZero"/>
        <c:crossBetween val="between"/>
        <c:majorUnit val="10"/>
        <c:minorUnit val="10"/>
      </c:valAx>
      <c:spPr>
        <a:solidFill>
          <a:schemeClr val="tx1">
            <a:lumMod val="50000"/>
            <a:lumOff val="5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222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599078</xdr:colOff>
      <xdr:row>0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6460048-606E-4786-9CA4-59C4C0421E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08666" y="28575"/>
          <a:ext cx="695325" cy="6762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382965</xdr:colOff>
      <xdr:row>0</xdr:row>
      <xdr:rowOff>88376</xdr:rowOff>
    </xdr:from>
    <xdr:to>
      <xdr:col>5</xdr:col>
      <xdr:colOff>169584</xdr:colOff>
      <xdr:row>0</xdr:row>
      <xdr:rowOff>641071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45062-EB9F-4D99-8A2C-DA7A1A8AD5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0850645" y="88376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39280</xdr:colOff>
      <xdr:row>0</xdr:row>
      <xdr:rowOff>39280</xdr:rowOff>
    </xdr:from>
    <xdr:to>
      <xdr:col>0</xdr:col>
      <xdr:colOff>2213225</xdr:colOff>
      <xdr:row>0</xdr:row>
      <xdr:rowOff>689768</xdr:rowOff>
    </xdr:to>
    <xdr:pic>
      <xdr:nvPicPr>
        <xdr:cNvPr id="4" name="Picture 2" descr="Logos e papel timbrado — Instituto Federal de Alagoas">
          <a:extLst>
            <a:ext uri="{FF2B5EF4-FFF2-40B4-BE49-F238E27FC236}">
              <a16:creationId xmlns:a16="http://schemas.microsoft.com/office/drawing/2014/main" id="{929CEC9F-5BA2-4088-BF06-AFBEA3E98B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39280" y="3928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2600843</xdr:colOff>
      <xdr:row>1</xdr:row>
      <xdr:rowOff>28575</xdr:rowOff>
    </xdr:from>
    <xdr:ext cx="695325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5782" y="318971"/>
          <a:ext cx="695325" cy="6762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300005</xdr:colOff>
      <xdr:row>6</xdr:row>
      <xdr:rowOff>194694</xdr:rowOff>
    </xdr:from>
    <xdr:to>
      <xdr:col>9</xdr:col>
      <xdr:colOff>1072032</xdr:colOff>
      <xdr:row>16</xdr:row>
      <xdr:rowOff>15499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8FA94F-910C-43E3-9536-084775BAB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813110</xdr:colOff>
      <xdr:row>1</xdr:row>
      <xdr:rowOff>46463</xdr:rowOff>
    </xdr:from>
    <xdr:to>
      <xdr:col>10</xdr:col>
      <xdr:colOff>106595</xdr:colOff>
      <xdr:row>1</xdr:row>
      <xdr:rowOff>599158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30B32A-28B1-4B53-B7DB-F1AAFA25F8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161"/>
        <a:stretch/>
      </xdr:blipFill>
      <xdr:spPr bwMode="auto">
        <a:xfrm>
          <a:off x="12475427" y="336859"/>
          <a:ext cx="1593424" cy="55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116157</xdr:colOff>
      <xdr:row>1</xdr:row>
      <xdr:rowOff>46464</xdr:rowOff>
    </xdr:from>
    <xdr:to>
      <xdr:col>2</xdr:col>
      <xdr:colOff>2139096</xdr:colOff>
      <xdr:row>1</xdr:row>
      <xdr:rowOff>696952</xdr:rowOff>
    </xdr:to>
    <xdr:pic>
      <xdr:nvPicPr>
        <xdr:cNvPr id="7" name="Picture 2" descr="Logos e papel timbrado — Instituto Federal de Alagoas">
          <a:extLst>
            <a:ext uri="{FF2B5EF4-FFF2-40B4-BE49-F238E27FC236}">
              <a16:creationId xmlns:a16="http://schemas.microsoft.com/office/drawing/2014/main" id="{50064276-83B3-44E6-87A5-E79C6E3FF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2" t="37397" r="17475" b="33878"/>
        <a:stretch/>
      </xdr:blipFill>
      <xdr:spPr bwMode="auto">
        <a:xfrm>
          <a:off x="418169" y="336860"/>
          <a:ext cx="2173945" cy="65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1:BF22" dataDxfId="60">
  <tableColumns count="58">
    <tableColumn id="1" xr3:uid="{00000000-0010-0000-0000-000001000000}" name="Nomes ↓ Produtividade →_x000a__x000a_(Copie apenas a 2ª linha da planilha de produtividade baixada no Portal Integra Ifal e cole na linha amarela abaixo.)" dataDxfId="59"/>
    <tableColumn id="2" xr3:uid="{00000000-0010-0000-0000-000002000000}" name="A partir de 2023" dataDxfId="58"/>
    <tableColumn id="3" xr3:uid="{00000000-0010-0000-0000-000003000000}" name="Área Qualis" dataDxfId="57"/>
    <tableColumn id="4" xr3:uid="{00000000-0010-0000-0000-000004000000}" name="Artigo publicado c/ISSN" dataDxfId="56"/>
    <tableColumn id="5" xr3:uid="{00000000-0010-0000-0000-000005000000}" name="Artigo publicado c/ISSN - A1" dataDxfId="55"/>
    <tableColumn id="6" xr3:uid="{00000000-0010-0000-0000-000006000000}" name="Artigo publicado c/ISSN - A2" dataDxfId="54"/>
    <tableColumn id="7" xr3:uid="{00000000-0010-0000-0000-000007000000}" name="Artigo publicado c/ISSN - A3" dataDxfId="53"/>
    <tableColumn id="8" xr3:uid="{00000000-0010-0000-0000-000008000000}" name="Artigo publicado c/ISSN - A4" dataDxfId="52"/>
    <tableColumn id="9" xr3:uid="{00000000-0010-0000-0000-000009000000}" name="Artigo publicado c/ISSN - B1" dataDxfId="51"/>
    <tableColumn id="10" xr3:uid="{00000000-0010-0000-0000-00000A000000}" name="Artigo publicado c/ISSN - B2" dataDxfId="50"/>
    <tableColumn id="11" xr3:uid="{00000000-0010-0000-0000-00000B000000}" name="Artigo publicado c/ISSN - B3" dataDxfId="49"/>
    <tableColumn id="12" xr3:uid="{00000000-0010-0000-0000-00000C000000}" name="Artigo publicado c/ISSN - B4" dataDxfId="48"/>
    <tableColumn id="13" xr3:uid="{00000000-0010-0000-0000-00000D000000}" name="Artigo publicado c/ISSN - B5" dataDxfId="47"/>
    <tableColumn id="14" xr3:uid="{00000000-0010-0000-0000-00000E000000}" name="Artigo publicado c/ISSN - C" dataDxfId="46"/>
    <tableColumn id="15" xr3:uid="{00000000-0010-0000-0000-00000F000000}" name="Artigo publicado c/ISSN - sem Qualis" dataDxfId="45"/>
    <tableColumn id="16" xr3:uid="{00000000-0010-0000-0000-000010000000}" name="Livro publicados/organizados c/ISBN" dataDxfId="44"/>
    <tableColumn id="17" xr3:uid="{00000000-0010-0000-0000-000011000000}" name="Capít. livro publicados c/ISBN" dataDxfId="43"/>
    <tableColumn id="18" xr3:uid="{00000000-0010-0000-0000-000012000000}" name="Trab. completos em eventos" dataDxfId="42"/>
    <tableColumn id="19" xr3:uid="{00000000-0010-0000-0000-000013000000}" name="Trab. resumo em eventos" dataDxfId="41"/>
    <tableColumn id="20" xr3:uid="{00000000-0010-0000-0000-000014000000}" name="Trab. resumo expandi. em eventos" dataDxfId="40"/>
    <tableColumn id="21" xr3:uid="{00000000-0010-0000-0000-000015000000}" name="Traduções Prod.Bibliog." dataDxfId="39"/>
    <tableColumn id="22" xr3:uid="{00000000-0010-0000-0000-000016000000}" name="Orient. concl. Pós Doutorado" dataDxfId="38"/>
    <tableColumn id="23" xr3:uid="{00000000-0010-0000-0000-000017000000}" name="Orient. concl. Doutorado" dataDxfId="37"/>
    <tableColumn id="24" xr3:uid="{00000000-0010-0000-0000-000018000000}" name="Orient. concl. Mestrado" dataDxfId="36"/>
    <tableColumn id="25" xr3:uid="{00000000-0010-0000-0000-000019000000}" name="Orient. concl. Graduacao" dataDxfId="35"/>
    <tableColumn id="26" xr3:uid="{00000000-0010-0000-0000-00001A000000}" name="Orient. Concl. Especialização/Aperfeicoamento" dataDxfId="34"/>
    <tableColumn id="27" xr3:uid="{00000000-0010-0000-0000-00001B000000}" name="Orient. Concl. Iniciação Científica" dataDxfId="33"/>
    <tableColumn id="28" xr3:uid="{00000000-0010-0000-0000-00001C000000}" name="Orient. Concl. - Outra Natureza" dataDxfId="32"/>
    <tableColumn id="29" xr3:uid="{00000000-0010-0000-0000-00001D000000}" name="Participação banca doutorado" dataDxfId="31"/>
    <tableColumn id="30" xr3:uid="{00000000-0010-0000-0000-00001E000000}" name="Participação banca exame qualificacao de mestrado" dataDxfId="30"/>
    <tableColumn id="31" xr3:uid="{00000000-0010-0000-0000-00001F000000}" name="Participação banca exame qualificacao de doutorado" dataDxfId="29"/>
    <tableColumn id="32" xr3:uid="{00000000-0010-0000-0000-000020000000}" name="Participação banca mestrado" dataDxfId="28"/>
    <tableColumn id="33" xr3:uid="{00000000-0010-0000-0000-000021000000}" name="Participação banca aperfeicoamento/especializacao" dataDxfId="27"/>
    <tableColumn id="34" xr3:uid="{00000000-0010-0000-0000-000022000000}" name="Participação banca graduacao" dataDxfId="26"/>
    <tableColumn id="35" xr3:uid="{00000000-0010-0000-0000-000023000000}" name="Banca julgadora professor titular" dataDxfId="25"/>
    <tableColumn id="36" xr3:uid="{00000000-0010-0000-0000-000024000000}" name="Banca julgadora concurso público" dataDxfId="24"/>
    <tableColumn id="37" xr3:uid="{00000000-0010-0000-0000-000025000000}" name="Banca julgadora livre docência" dataDxfId="23"/>
    <tableColumn id="38" xr3:uid="{00000000-0010-0000-0000-000026000000}" name="Banca julgadora avaliação cursos" dataDxfId="22"/>
    <tableColumn id="39" xr3:uid="{00000000-0010-0000-0000-000027000000}" name="Banca julgadora - outras" dataDxfId="21"/>
    <tableColumn id="40" xr3:uid="{00000000-0010-0000-0000-000028000000}" name="Revisor de periódicos" dataDxfId="20"/>
    <tableColumn id="41" xr3:uid="{00000000-0010-0000-0000-000029000000}" name="Membro de corpo editorial" dataDxfId="19"/>
    <tableColumn id="42" xr3:uid="{00000000-0010-0000-0000-00002A000000}" name="Patentes depositadas" dataDxfId="18"/>
    <tableColumn id="43" xr3:uid="{00000000-0010-0000-0000-00002B000000}" name="Patentes concedidas" dataDxfId="17"/>
    <tableColumn id="44" xr3:uid="{00000000-0010-0000-0000-00002C000000}" name="Reg. software" dataDxfId="16"/>
    <tableColumn id="45" xr3:uid="{00000000-0010-0000-0000-00002D000000}" name="Reg. cultivar protegida" dataDxfId="15"/>
    <tableColumn id="46" xr3:uid="{00000000-0010-0000-0000-00002E000000}" name="Reg. cultivar registrada" dataDxfId="14"/>
    <tableColumn id="47" xr3:uid="{00000000-0010-0000-0000-00002F000000}" name="Reg. desenho industrial" dataDxfId="13"/>
    <tableColumn id="48" xr3:uid="{00000000-0010-0000-0000-000030000000}" name="Reg. marca" dataDxfId="12"/>
    <tableColumn id="49" xr3:uid="{00000000-0010-0000-0000-000031000000}" name="Reg. topografia de CI" dataDxfId="11"/>
    <tableColumn id="50" xr3:uid="{00000000-0010-0000-0000-000032000000}" name="Trab. técnicos" dataDxfId="10"/>
    <tableColumn id="51" xr3:uid="{00000000-0010-0000-0000-000033000000}" name="Cursos de curta duração ministrado" dataDxfId="9"/>
    <tableColumn id="52" xr3:uid="{00000000-0010-0000-0000-000034000000}" name="Outras bancas julgadoras" dataDxfId="8"/>
    <tableColumn id="53" xr3:uid="{00000000-0010-0000-0000-000035000000}" name="Apresentações de obras artísticas" dataDxfId="7"/>
    <tableColumn id="54" xr3:uid="{00000000-0010-0000-0000-000036000000}" name="Apresentações em rádio/tv" dataDxfId="6"/>
    <tableColumn id="55" xr3:uid="{00000000-0010-0000-0000-000037000000}" name="Artes cênicas" dataDxfId="5"/>
    <tableColumn id="56" xr3:uid="{00000000-0010-0000-0000-000038000000}" name="Artes visuais" dataDxfId="4"/>
    <tableColumn id="57" xr3:uid="{00000000-0010-0000-0000-000039000000}" name="Composição musical" dataDxfId="3"/>
    <tableColumn id="58" xr3:uid="{00000000-0010-0000-0000-00003A000000}" name="Outras produções artísticas/culturais" dataDxfId="2"/>
  </tableColumns>
  <tableStyleInfo name="Dados de Entrad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ttes.cnpq.br/web/dg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F1018"/>
  <sheetViews>
    <sheetView showGridLines="0" tabSelected="1" zoomScale="97" zoomScaleNormal="97" workbookViewId="0">
      <selection activeCell="C18" sqref="C18"/>
    </sheetView>
  </sheetViews>
  <sheetFormatPr defaultColWidth="14.42578125" defaultRowHeight="15" customHeight="1" x14ac:dyDescent="0.25"/>
  <cols>
    <col min="1" max="1" width="72" customWidth="1"/>
    <col min="2" max="2" width="18.140625" customWidth="1"/>
    <col min="3" max="4" width="33.42578125" customWidth="1"/>
    <col min="5" max="5" width="27.140625" customWidth="1"/>
    <col min="6" max="6" width="26.28515625" customWidth="1"/>
    <col min="7" max="7" width="26.5703125" customWidth="1"/>
    <col min="8" max="8" width="28.5703125" customWidth="1"/>
    <col min="9" max="9" width="27.7109375" customWidth="1"/>
    <col min="10" max="10" width="28.7109375" customWidth="1"/>
    <col min="11" max="11" width="27" customWidth="1"/>
    <col min="12" max="12" width="26.7109375" customWidth="1"/>
    <col min="13" max="13" width="27.5703125" customWidth="1"/>
    <col min="14" max="14" width="27.7109375" customWidth="1"/>
    <col min="15" max="15" width="22.85546875" customWidth="1"/>
    <col min="16" max="16" width="57.28515625" customWidth="1"/>
    <col min="17" max="18" width="25.7109375" customWidth="1"/>
    <col min="22" max="22" width="17.7109375" customWidth="1"/>
    <col min="26" max="26" width="33.85546875" customWidth="1"/>
    <col min="33" max="33" width="18.7109375" customWidth="1"/>
    <col min="49" max="49" width="18.28515625" customWidth="1"/>
    <col min="53" max="53" width="18.42578125" customWidth="1"/>
    <col min="54" max="54" width="16.5703125" customWidth="1"/>
    <col min="57" max="57" width="15" customWidth="1"/>
    <col min="58" max="58" width="18.85546875" customWidth="1"/>
  </cols>
  <sheetData>
    <row r="1" spans="1:58" ht="57" customHeight="1" x14ac:dyDescent="0.25">
      <c r="A1" s="9"/>
      <c r="B1" s="9"/>
      <c r="C1" s="9"/>
      <c r="D1" s="9"/>
      <c r="E1" s="1"/>
      <c r="F1" s="9"/>
      <c r="G1" s="2"/>
      <c r="H1" s="2"/>
      <c r="I1" s="9"/>
      <c r="J1" s="2"/>
      <c r="K1" s="2"/>
      <c r="L1" s="9"/>
      <c r="M1" s="2"/>
      <c r="N1" s="2"/>
      <c r="O1" s="9"/>
      <c r="P1" s="2"/>
      <c r="Q1" s="2"/>
      <c r="R1" s="9"/>
      <c r="S1" s="2"/>
      <c r="T1" s="2"/>
      <c r="U1" s="2"/>
      <c r="V1" s="2"/>
    </row>
    <row r="2" spans="1:58" ht="82.5" customHeight="1" x14ac:dyDescent="0.25">
      <c r="A2" s="107" t="s">
        <v>0</v>
      </c>
      <c r="B2" s="107"/>
      <c r="C2" s="107"/>
      <c r="D2" s="107"/>
      <c r="E2" s="107"/>
      <c r="F2" s="107"/>
      <c r="G2" s="3"/>
      <c r="H2" s="3"/>
      <c r="J2" s="3"/>
      <c r="K2" s="2"/>
      <c r="M2" s="3"/>
      <c r="N2" s="2"/>
      <c r="P2" s="3"/>
      <c r="Q2" s="2"/>
      <c r="S2" s="3"/>
      <c r="T2" s="2"/>
      <c r="U2" s="2"/>
      <c r="V2" s="2"/>
    </row>
    <row r="3" spans="1:58" ht="19.5" customHeight="1" x14ac:dyDescent="0.25">
      <c r="A3" s="109" t="s">
        <v>109</v>
      </c>
      <c r="B3" s="109"/>
      <c r="C3" s="109"/>
      <c r="D3" s="109"/>
      <c r="E3" s="109"/>
      <c r="F3" s="109"/>
      <c r="G3" s="2"/>
      <c r="H3" s="2"/>
      <c r="J3" s="2"/>
      <c r="K3" s="2"/>
      <c r="M3" s="2"/>
      <c r="N3" s="2"/>
      <c r="P3" s="2"/>
      <c r="Q3" s="2"/>
      <c r="S3" s="2"/>
      <c r="T3" s="2"/>
      <c r="U3" s="2"/>
      <c r="V3" s="2"/>
    </row>
    <row r="4" spans="1:58" ht="15.75" customHeight="1" x14ac:dyDescent="0.25">
      <c r="A4" s="5"/>
      <c r="B4" s="4"/>
      <c r="C4" s="6"/>
      <c r="D4" s="4"/>
      <c r="E4" s="4"/>
      <c r="F4" s="7"/>
      <c r="G4" s="2"/>
      <c r="H4" s="2"/>
      <c r="I4" s="4"/>
      <c r="J4" s="2"/>
      <c r="K4" s="2"/>
      <c r="L4" s="4"/>
      <c r="M4" s="2"/>
      <c r="N4" s="2"/>
      <c r="O4" s="4"/>
      <c r="P4" s="2"/>
      <c r="Q4" s="2"/>
      <c r="R4" s="4"/>
      <c r="S4" s="2"/>
      <c r="T4" s="2"/>
      <c r="U4" s="2"/>
      <c r="V4" s="2"/>
    </row>
    <row r="5" spans="1:58" ht="15.75" x14ac:dyDescent="0.25">
      <c r="A5" s="108" t="s">
        <v>94</v>
      </c>
      <c r="B5" s="108"/>
      <c r="C5" s="108"/>
      <c r="D5" s="108"/>
      <c r="E5" s="108"/>
      <c r="F5" s="108"/>
      <c r="G5" s="2"/>
      <c r="H5" s="2"/>
      <c r="J5" s="2"/>
      <c r="K5" s="2"/>
      <c r="M5" s="2"/>
      <c r="N5" s="2"/>
      <c r="P5" s="2"/>
      <c r="Q5" s="2"/>
      <c r="S5" s="2"/>
      <c r="T5" s="2"/>
      <c r="U5" s="2"/>
      <c r="V5" s="2"/>
    </row>
    <row r="6" spans="1:58" ht="15" customHeight="1" thickBot="1" x14ac:dyDescent="0.3"/>
    <row r="7" spans="1:58" ht="23.25" customHeight="1" thickBot="1" x14ac:dyDescent="0.3">
      <c r="A7" s="121" t="s">
        <v>113</v>
      </c>
      <c r="B7" s="122"/>
      <c r="C7" s="53"/>
      <c r="D7" s="115" t="s">
        <v>112</v>
      </c>
      <c r="E7" s="1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s="21" customFormat="1" ht="43.5" customHeight="1" x14ac:dyDescent="0.25">
      <c r="A8" s="100" t="s">
        <v>114</v>
      </c>
      <c r="B8" s="101"/>
      <c r="C8" s="68"/>
      <c r="D8" s="117"/>
      <c r="E8" s="118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s="21" customFormat="1" ht="43.5" customHeight="1" x14ac:dyDescent="0.25">
      <c r="A9" s="100" t="s">
        <v>115</v>
      </c>
      <c r="B9" s="101"/>
      <c r="C9" s="68"/>
      <c r="D9" s="117"/>
      <c r="E9" s="118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s="21" customFormat="1" x14ac:dyDescent="0.25">
      <c r="A10" s="100" t="s">
        <v>116</v>
      </c>
      <c r="B10" s="101"/>
      <c r="C10" s="68"/>
      <c r="D10" s="117"/>
      <c r="E10" s="118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x14ac:dyDescent="0.25">
      <c r="A11" s="110" t="s">
        <v>123</v>
      </c>
      <c r="B11" s="111"/>
      <c r="C11" s="81"/>
      <c r="D11" s="117"/>
      <c r="E11" s="118"/>
      <c r="F11" s="8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s="21" customFormat="1" ht="15" customHeight="1" x14ac:dyDescent="0.25">
      <c r="A12" s="112" t="s">
        <v>124</v>
      </c>
      <c r="B12" s="113"/>
      <c r="C12"/>
      <c r="D12" s="117"/>
      <c r="E12" s="118"/>
      <c r="F12" s="5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s="21" customFormat="1" ht="27" x14ac:dyDescent="0.25">
      <c r="A13" s="96" t="s">
        <v>117</v>
      </c>
      <c r="B13" s="97">
        <v>2023</v>
      </c>
      <c r="C13" s="54"/>
      <c r="D13" s="117"/>
      <c r="E13" s="118"/>
      <c r="F13" s="54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s="21" customFormat="1" ht="15" customHeight="1" thickBot="1" x14ac:dyDescent="0.3">
      <c r="A14" s="112" t="s">
        <v>118</v>
      </c>
      <c r="B14" s="113"/>
      <c r="C14" s="54"/>
      <c r="D14" s="119"/>
      <c r="E14" s="120"/>
      <c r="F14" s="54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s="55" customFormat="1" ht="27" customHeight="1" x14ac:dyDescent="0.25">
      <c r="A15" s="98" t="s">
        <v>119</v>
      </c>
      <c r="B15" s="99"/>
      <c r="C15" s="82"/>
      <c r="D15" s="79"/>
      <c r="E15" s="79"/>
      <c r="F15" s="82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s="55" customFormat="1" ht="27" customHeight="1" x14ac:dyDescent="0.25">
      <c r="A16" s="98" t="s">
        <v>120</v>
      </c>
      <c r="B16" s="99"/>
      <c r="C16" s="82"/>
      <c r="D16" s="79"/>
      <c r="E16" s="79"/>
      <c r="F16" s="8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s="21" customFormat="1" x14ac:dyDescent="0.25">
      <c r="A17" s="123" t="s">
        <v>125</v>
      </c>
      <c r="B17" s="124"/>
      <c r="C17" s="54"/>
      <c r="D17" s="79"/>
      <c r="E17" s="79"/>
      <c r="F17" s="54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s="21" customFormat="1" ht="28.5" customHeight="1" x14ac:dyDescent="0.25">
      <c r="A18" s="100" t="s">
        <v>121</v>
      </c>
      <c r="B18" s="101"/>
      <c r="C18" s="79"/>
      <c r="D18" s="79"/>
      <c r="E18" s="79"/>
      <c r="F18" s="7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</row>
    <row r="19" spans="1:58" s="18" customFormat="1" ht="15.75" customHeight="1" thickBot="1" x14ac:dyDescent="0.3">
      <c r="A19" s="125" t="s">
        <v>122</v>
      </c>
      <c r="B19" s="126"/>
      <c r="C19" s="68"/>
      <c r="D19" s="68"/>
      <c r="E19" s="68"/>
      <c r="F19" s="68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</row>
    <row r="20" spans="1:58" s="21" customFormat="1" ht="15.75" customHeight="1" x14ac:dyDescent="0.25">
      <c r="A20" s="20"/>
      <c r="B20" s="20"/>
      <c r="C20" s="20"/>
      <c r="D20" s="20"/>
      <c r="E20" s="20"/>
      <c r="F20" s="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82.5" x14ac:dyDescent="0.35">
      <c r="A21" s="90" t="s">
        <v>127</v>
      </c>
      <c r="B21" s="86" t="s">
        <v>110</v>
      </c>
      <c r="C21" s="91" t="s">
        <v>69</v>
      </c>
      <c r="D21" s="91" t="s">
        <v>70</v>
      </c>
      <c r="E21" s="91" t="s">
        <v>6</v>
      </c>
      <c r="F21" s="91" t="s">
        <v>7</v>
      </c>
      <c r="G21" s="91" t="s">
        <v>8</v>
      </c>
      <c r="H21" s="91" t="s">
        <v>9</v>
      </c>
      <c r="I21" s="91" t="s">
        <v>10</v>
      </c>
      <c r="J21" s="91" t="s">
        <v>11</v>
      </c>
      <c r="K21" s="91" t="s">
        <v>12</v>
      </c>
      <c r="L21" s="91" t="s">
        <v>13</v>
      </c>
      <c r="M21" s="91" t="s">
        <v>14</v>
      </c>
      <c r="N21" s="91" t="s">
        <v>15</v>
      </c>
      <c r="O21" s="91" t="s">
        <v>16</v>
      </c>
      <c r="P21" s="91" t="s">
        <v>18</v>
      </c>
      <c r="Q21" s="91" t="s">
        <v>19</v>
      </c>
      <c r="R21" s="91" t="s">
        <v>21</v>
      </c>
      <c r="S21" s="91" t="s">
        <v>22</v>
      </c>
      <c r="T21" s="91" t="s">
        <v>23</v>
      </c>
      <c r="U21" s="91" t="s">
        <v>25</v>
      </c>
      <c r="V21" s="91" t="s">
        <v>27</v>
      </c>
      <c r="W21" s="91" t="s">
        <v>28</v>
      </c>
      <c r="X21" s="91" t="s">
        <v>29</v>
      </c>
      <c r="Y21" s="91" t="s">
        <v>30</v>
      </c>
      <c r="Z21" s="91" t="s">
        <v>31</v>
      </c>
      <c r="AA21" s="91" t="s">
        <v>32</v>
      </c>
      <c r="AB21" s="91" t="s">
        <v>33</v>
      </c>
      <c r="AC21" s="91" t="s">
        <v>35</v>
      </c>
      <c r="AD21" s="91" t="s">
        <v>36</v>
      </c>
      <c r="AE21" s="91" t="s">
        <v>37</v>
      </c>
      <c r="AF21" s="91" t="s">
        <v>38</v>
      </c>
      <c r="AG21" s="91" t="s">
        <v>39</v>
      </c>
      <c r="AH21" s="91" t="s">
        <v>40</v>
      </c>
      <c r="AI21" s="91" t="s">
        <v>41</v>
      </c>
      <c r="AJ21" s="91" t="s">
        <v>42</v>
      </c>
      <c r="AK21" s="91" t="s">
        <v>43</v>
      </c>
      <c r="AL21" s="91" t="s">
        <v>44</v>
      </c>
      <c r="AM21" s="91" t="s">
        <v>45</v>
      </c>
      <c r="AN21" s="91" t="s">
        <v>47</v>
      </c>
      <c r="AO21" s="91" t="s">
        <v>48</v>
      </c>
      <c r="AP21" s="91" t="s">
        <v>50</v>
      </c>
      <c r="AQ21" s="91" t="s">
        <v>51</v>
      </c>
      <c r="AR21" s="91" t="s">
        <v>52</v>
      </c>
      <c r="AS21" s="91" t="s">
        <v>53</v>
      </c>
      <c r="AT21" s="91" t="s">
        <v>54</v>
      </c>
      <c r="AU21" s="91" t="s">
        <v>55</v>
      </c>
      <c r="AV21" s="91" t="s">
        <v>56</v>
      </c>
      <c r="AW21" s="91" t="s">
        <v>57</v>
      </c>
      <c r="AX21" s="91" t="s">
        <v>59</v>
      </c>
      <c r="AY21" s="91" t="s">
        <v>60</v>
      </c>
      <c r="AZ21" s="91" t="s">
        <v>61</v>
      </c>
      <c r="BA21" s="91" t="s">
        <v>62</v>
      </c>
      <c r="BB21" s="91" t="s">
        <v>63</v>
      </c>
      <c r="BC21" s="91" t="s">
        <v>65</v>
      </c>
      <c r="BD21" s="91" t="s">
        <v>66</v>
      </c>
      <c r="BE21" s="91" t="s">
        <v>67</v>
      </c>
      <c r="BF21" s="91" t="s">
        <v>68</v>
      </c>
    </row>
    <row r="22" spans="1:58" s="18" customFormat="1" ht="15.75" x14ac:dyDescent="0.25">
      <c r="A22" s="92" t="s">
        <v>71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</row>
    <row r="23" spans="1:58" ht="15.75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s="21" customFormat="1" ht="23.25" customHeight="1" x14ac:dyDescent="0.3">
      <c r="A24" s="114" t="s">
        <v>76</v>
      </c>
      <c r="B24" s="11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</row>
    <row r="25" spans="1:58" s="21" customFormat="1" ht="15.75" x14ac:dyDescent="0.25">
      <c r="A25" s="83" t="s">
        <v>111</v>
      </c>
      <c r="B25" s="94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</row>
    <row r="26" spans="1:58" s="21" customFormat="1" ht="15.75" x14ac:dyDescent="0.25">
      <c r="A26" s="83" t="s">
        <v>104</v>
      </c>
      <c r="B26" s="94"/>
      <c r="C26" s="47"/>
      <c r="D26" s="48"/>
      <c r="E26" s="48"/>
      <c r="F26" s="49"/>
      <c r="G26" s="48"/>
      <c r="H26" s="4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s="21" customFormat="1" ht="15.75" x14ac:dyDescent="0.25">
      <c r="A27" s="84" t="s">
        <v>105</v>
      </c>
      <c r="B27" s="94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21" customFormat="1" ht="15.75" x14ac:dyDescent="0.25">
      <c r="A28" s="85" t="s">
        <v>106</v>
      </c>
      <c r="B28" s="94"/>
      <c r="C28" s="2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21" customFormat="1" ht="15.75" x14ac:dyDescent="0.25">
      <c r="A29" s="46"/>
      <c r="B29" s="23"/>
      <c r="C29" s="20"/>
      <c r="D29" s="17"/>
      <c r="E29" s="17"/>
      <c r="F29" s="17"/>
      <c r="G29" s="17"/>
      <c r="H29" s="17"/>
      <c r="I29" s="17"/>
      <c r="J29" s="17"/>
      <c r="K29" s="17"/>
      <c r="L29" s="106" t="s">
        <v>87</v>
      </c>
      <c r="M29" s="106"/>
      <c r="N29" s="106"/>
      <c r="O29" s="10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58" ht="15.75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06"/>
      <c r="M30" s="106"/>
      <c r="N30" s="106"/>
      <c r="O30" s="10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</row>
    <row r="31" spans="1:58" s="19" customFormat="1" ht="78.75" x14ac:dyDescent="0.25">
      <c r="A31" s="104" t="s">
        <v>126</v>
      </c>
      <c r="B31" s="102" t="str">
        <f>Table_1[[#Headers],[A partir de 2023]]</f>
        <v>A partir de 2023</v>
      </c>
      <c r="C31" s="22" t="s">
        <v>100</v>
      </c>
      <c r="D31" s="22" t="s">
        <v>101</v>
      </c>
      <c r="E31" s="22" t="s">
        <v>102</v>
      </c>
      <c r="F31" s="22" t="s">
        <v>92</v>
      </c>
      <c r="G31" s="22" t="s">
        <v>78</v>
      </c>
      <c r="H31" s="22" t="s">
        <v>79</v>
      </c>
      <c r="I31" s="22" t="s">
        <v>80</v>
      </c>
      <c r="J31" s="22" t="s">
        <v>81</v>
      </c>
      <c r="K31" s="22" t="s">
        <v>82</v>
      </c>
      <c r="L31" s="22" t="s">
        <v>83</v>
      </c>
      <c r="M31" s="22" t="s">
        <v>84</v>
      </c>
      <c r="N31" s="22" t="s">
        <v>85</v>
      </c>
      <c r="O31" s="22" t="s">
        <v>86</v>
      </c>
      <c r="P31" s="50" t="s">
        <v>103</v>
      </c>
      <c r="Q31" s="50" t="s">
        <v>98</v>
      </c>
      <c r="R31" s="50" t="s">
        <v>99</v>
      </c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</row>
    <row r="32" spans="1:58" s="19" customFormat="1" ht="15.75" x14ac:dyDescent="0.25">
      <c r="A32" s="105"/>
      <c r="B32" s="103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</row>
    <row r="33" spans="1:58" s="19" customFormat="1" ht="15.75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</row>
    <row r="34" spans="1:58" ht="15.7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</row>
    <row r="35" spans="1:58" ht="15.7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</row>
    <row r="36" spans="1:58" ht="15.7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</row>
    <row r="37" spans="1:58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8" spans="1:58" ht="15.7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</row>
    <row r="39" spans="1:58" ht="15.7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1:58" ht="15.7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</row>
    <row r="41" spans="1:58" ht="15.7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</row>
    <row r="42" spans="1:58" ht="15.7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ht="15.7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ht="15.7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ht="15.7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ht="15.7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ht="15.7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ht="15.7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ht="15.7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ht="15.7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ht="15.7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ht="15.7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ht="15.7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ht="15.7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ht="15.7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ht="15.7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ht="15.7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ht="15.7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4" spans="1:58" ht="15.7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</row>
    <row r="65" spans="1:58" ht="15.7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ht="15.7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ht="15.75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ht="15.75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  <row r="69" spans="1:58" ht="15.75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</row>
    <row r="70" spans="1:58" ht="15.75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</row>
    <row r="71" spans="1:58" ht="15.75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</row>
    <row r="72" spans="1:58" ht="15.75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</row>
    <row r="73" spans="1:58" ht="15.75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</row>
    <row r="74" spans="1:58" ht="15.75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</row>
    <row r="75" spans="1:58" ht="15.75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</row>
    <row r="76" spans="1:58" ht="15.75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</row>
    <row r="77" spans="1:58" ht="15.75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</row>
    <row r="78" spans="1:58" ht="15.75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</row>
    <row r="79" spans="1:58" ht="15.75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</row>
    <row r="80" spans="1:58" ht="15.75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</row>
    <row r="81" spans="1:58" ht="15.75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</row>
    <row r="82" spans="1:58" ht="15.75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</row>
    <row r="83" spans="1:58" ht="15.7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</row>
    <row r="84" spans="1:58" ht="15.7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</row>
    <row r="85" spans="1:58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</row>
    <row r="86" spans="1:58" ht="15.7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</row>
    <row r="87" spans="1:58" ht="15.7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</row>
    <row r="88" spans="1:58" ht="15.7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</row>
    <row r="89" spans="1:58" ht="15.7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</row>
    <row r="90" spans="1:58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</row>
    <row r="91" spans="1:58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</row>
    <row r="92" spans="1:58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</row>
    <row r="93" spans="1:58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</row>
    <row r="94" spans="1:58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</row>
    <row r="95" spans="1:58" ht="15.7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</row>
    <row r="96" spans="1:58" ht="15.7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</row>
    <row r="97" spans="1:58" ht="15.7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</row>
    <row r="98" spans="1:58" ht="15.75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</row>
    <row r="99" spans="1:58" ht="15.75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</row>
    <row r="100" spans="1:58" ht="15.7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</row>
    <row r="101" spans="1:58" ht="15.75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</row>
    <row r="102" spans="1:58" ht="15.75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</row>
    <row r="103" spans="1:58" ht="15.75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</row>
    <row r="104" spans="1:58" ht="15.75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</row>
    <row r="105" spans="1:58" ht="15.75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</row>
    <row r="106" spans="1:58" ht="15.75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</row>
    <row r="107" spans="1:58" ht="15.7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</row>
    <row r="108" spans="1:58" ht="15.75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</row>
    <row r="109" spans="1:58" ht="15.75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</row>
    <row r="110" spans="1:58" ht="15.75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</row>
    <row r="111" spans="1:58" ht="15.75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</row>
    <row r="112" spans="1:58" ht="15.7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</row>
    <row r="113" spans="1:58" ht="15.7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</row>
    <row r="114" spans="1:58" ht="15.75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</row>
    <row r="115" spans="1:58" ht="15.75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</row>
    <row r="116" spans="1:58" ht="15.75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</row>
    <row r="117" spans="1:58" ht="15.75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</row>
    <row r="118" spans="1:58" ht="15.75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</row>
    <row r="119" spans="1:58" ht="15.75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</row>
    <row r="120" spans="1:58" ht="15.75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</row>
    <row r="121" spans="1:58" ht="15.75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</row>
    <row r="122" spans="1:58" ht="15.75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</row>
    <row r="123" spans="1:58" ht="15.75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</row>
    <row r="124" spans="1:58" ht="15.75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</row>
    <row r="125" spans="1:58" ht="15.75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</row>
    <row r="126" spans="1:58" ht="15.75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</row>
    <row r="127" spans="1:58" ht="15.75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</row>
    <row r="128" spans="1:58" ht="15.75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</row>
    <row r="129" spans="1:58" ht="15.75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</row>
    <row r="130" spans="1:58" ht="15.75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</row>
    <row r="131" spans="1:58" ht="15.75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</row>
    <row r="132" spans="1:58" ht="15.75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</row>
    <row r="133" spans="1:58" ht="15.75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</row>
    <row r="134" spans="1:58" ht="15.75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</row>
    <row r="135" spans="1:58" ht="15.75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</row>
    <row r="136" spans="1:58" ht="15.75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</row>
    <row r="137" spans="1:58" ht="15.75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</row>
    <row r="138" spans="1:58" ht="15.75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</row>
    <row r="139" spans="1:58" ht="15.75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</row>
    <row r="140" spans="1:58" ht="15.75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</row>
    <row r="141" spans="1:58" ht="15.75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</row>
    <row r="142" spans="1:58" ht="15.7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</row>
    <row r="143" spans="1:58" ht="15.75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</row>
    <row r="144" spans="1:58" ht="15.75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</row>
    <row r="145" spans="1:58" ht="15.75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</row>
    <row r="146" spans="1:58" ht="15.75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</row>
    <row r="147" spans="1:58" ht="15.75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</row>
    <row r="148" spans="1:58" ht="15.75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</row>
    <row r="149" spans="1:58" ht="15.75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</row>
    <row r="150" spans="1:58" ht="15.75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</row>
    <row r="151" spans="1:58" ht="15.75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</row>
    <row r="152" spans="1:58" ht="15.75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</row>
    <row r="153" spans="1:58" ht="15.75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</row>
    <row r="154" spans="1:58" ht="15.75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</row>
    <row r="155" spans="1:58" ht="15.75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</row>
    <row r="156" spans="1:58" ht="15.7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</row>
    <row r="157" spans="1:58" ht="15.75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</row>
    <row r="158" spans="1:58" ht="15.75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</row>
    <row r="159" spans="1:58" ht="15.75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</row>
    <row r="160" spans="1:58" ht="15.7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</row>
    <row r="161" spans="1:58" ht="15.75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</row>
    <row r="162" spans="1:58" ht="15.75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</row>
    <row r="163" spans="1:58" ht="15.75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</row>
    <row r="164" spans="1:58" ht="15.75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</row>
    <row r="165" spans="1:58" ht="15.75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</row>
    <row r="166" spans="1:58" ht="15.75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</row>
    <row r="167" spans="1:58" ht="15.75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</row>
    <row r="168" spans="1:58" ht="15.75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</row>
    <row r="169" spans="1:58" ht="15.75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</row>
    <row r="170" spans="1:58" ht="15.75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</row>
    <row r="171" spans="1:58" ht="15.75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</row>
    <row r="172" spans="1:58" ht="15.75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</row>
    <row r="173" spans="1:58" ht="15.75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</row>
    <row r="174" spans="1:58" ht="15.75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</row>
    <row r="175" spans="1:58" ht="15.75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</row>
    <row r="176" spans="1:58" ht="15.7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</row>
    <row r="177" spans="1:58" ht="15.75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</row>
    <row r="178" spans="1:58" ht="15.75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</row>
    <row r="179" spans="1:58" ht="15.75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</row>
    <row r="180" spans="1:58" ht="15.75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</row>
    <row r="181" spans="1:58" ht="15.75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</row>
    <row r="182" spans="1:58" ht="15.75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</row>
    <row r="183" spans="1:58" ht="15.75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</row>
    <row r="184" spans="1:58" ht="15.75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</row>
    <row r="185" spans="1:58" ht="15.75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</row>
    <row r="186" spans="1:58" ht="15.7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</row>
    <row r="187" spans="1:58" ht="15.75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</row>
    <row r="188" spans="1:58" ht="15.75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</row>
    <row r="189" spans="1:58" ht="15.75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</row>
    <row r="190" spans="1:58" ht="15.75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</row>
    <row r="191" spans="1:58" ht="15.75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</row>
    <row r="192" spans="1:58" ht="15.75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</row>
    <row r="193" spans="1:58" ht="15.7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</row>
    <row r="194" spans="1:58" ht="15.75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</row>
    <row r="195" spans="1:58" ht="15.7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</row>
    <row r="196" spans="1:58" ht="15.75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</row>
    <row r="197" spans="1:58" ht="15.75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</row>
    <row r="198" spans="1:58" ht="15.75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</row>
    <row r="199" spans="1:58" ht="15.75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</row>
    <row r="200" spans="1:58" ht="15.75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</row>
    <row r="201" spans="1:58" ht="15.75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</row>
    <row r="202" spans="1:58" ht="15.75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</row>
    <row r="203" spans="1:58" ht="15.75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</row>
    <row r="204" spans="1:58" ht="15.75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</row>
    <row r="205" spans="1:58" ht="15.75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</row>
    <row r="206" spans="1:58" ht="15.75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</row>
    <row r="207" spans="1:58" ht="15.75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</row>
    <row r="208" spans="1:58" ht="15.75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</row>
    <row r="209" spans="1:58" ht="15.75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</row>
    <row r="210" spans="1:58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</row>
    <row r="211" spans="1:58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</row>
    <row r="212" spans="1:58" ht="15.75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</row>
    <row r="213" spans="1:58" ht="15.75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</row>
    <row r="214" spans="1:58" ht="15.75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</row>
    <row r="215" spans="1:58" ht="15.75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</row>
    <row r="216" spans="1:58" ht="15.75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</row>
    <row r="217" spans="1:58" ht="15.75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</row>
    <row r="218" spans="1:58" ht="15.75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</row>
    <row r="219" spans="1:58" ht="15.75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</row>
    <row r="220" spans="1:58" ht="15.75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</row>
    <row r="221" spans="1:58" ht="15.75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</row>
    <row r="222" spans="1:58" ht="15.75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</row>
    <row r="223" spans="1:58" ht="15.75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</row>
    <row r="224" spans="1:58" ht="15.75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</row>
    <row r="225" spans="1:58" ht="15.75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</row>
    <row r="226" spans="1:58" ht="15.75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</row>
    <row r="227" spans="1:58" ht="15.75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</row>
    <row r="228" spans="1:58" ht="15.75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</row>
    <row r="229" spans="1:58" ht="15.75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</row>
    <row r="230" spans="1:58" ht="15.75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</row>
    <row r="231" spans="1:58" ht="15.7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</row>
    <row r="232" spans="1:58" ht="15.75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</row>
    <row r="233" spans="1:58" ht="15.75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</row>
    <row r="234" spans="1:58" ht="15.7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</row>
    <row r="235" spans="1:58" ht="15.75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</row>
    <row r="236" spans="1:58" ht="15.75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</row>
    <row r="237" spans="1:58" ht="15.75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</row>
    <row r="238" spans="1:58" ht="15.75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</row>
    <row r="239" spans="1:58" ht="15.75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</row>
    <row r="240" spans="1:58" ht="15.75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</row>
    <row r="241" spans="1:58" ht="15.75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</row>
    <row r="242" spans="1:58" ht="15.75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</row>
    <row r="243" spans="1:58" ht="15.75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</row>
    <row r="244" spans="1:58" ht="15.75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</row>
    <row r="245" spans="1:58" ht="15.75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</row>
    <row r="246" spans="1:58" ht="15.75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</row>
    <row r="247" spans="1:58" ht="15.7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</row>
    <row r="248" spans="1:58" ht="15.75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</row>
    <row r="249" spans="1:58" ht="15.75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</row>
    <row r="250" spans="1:58" ht="15.75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</row>
    <row r="251" spans="1:58" ht="15.75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</row>
    <row r="252" spans="1:58" ht="15.7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</row>
    <row r="253" spans="1:58" ht="15.75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</row>
    <row r="254" spans="1:58" ht="15.75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</row>
    <row r="255" spans="1:58" ht="15.75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</row>
    <row r="256" spans="1:58" ht="15.75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</row>
    <row r="257" spans="1:58" ht="15.75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</row>
    <row r="258" spans="1:58" ht="15.75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</row>
    <row r="259" spans="1:58" ht="15.75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</row>
    <row r="260" spans="1:58" ht="15.75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</row>
    <row r="261" spans="1:58" ht="15.75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</row>
    <row r="262" spans="1:58" ht="15.75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</row>
    <row r="263" spans="1:58" ht="15.75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</row>
    <row r="264" spans="1:58" ht="15.75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</row>
    <row r="265" spans="1:58" ht="15.75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</row>
    <row r="266" spans="1:58" ht="15.75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</row>
    <row r="267" spans="1:58" ht="15.75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</row>
    <row r="268" spans="1:58" ht="15.75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</row>
    <row r="269" spans="1:58" ht="15.75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</row>
    <row r="270" spans="1:58" ht="15.75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</row>
    <row r="271" spans="1:58" ht="15.75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</row>
    <row r="272" spans="1:58" ht="15.75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</row>
    <row r="273" spans="1:58" ht="15.75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</row>
    <row r="274" spans="1:58" ht="15.75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</row>
    <row r="275" spans="1:58" ht="15.75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</row>
    <row r="276" spans="1:58" ht="15.75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</row>
    <row r="277" spans="1:58" ht="15.7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</row>
    <row r="278" spans="1:58" ht="15.75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</row>
    <row r="279" spans="1:58" ht="15.75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</row>
    <row r="280" spans="1:58" ht="15.75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</row>
    <row r="281" spans="1:58" ht="15.75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</row>
    <row r="282" spans="1:58" ht="15.75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</row>
    <row r="283" spans="1:58" ht="15.75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</row>
    <row r="284" spans="1:58" ht="15.7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</row>
    <row r="285" spans="1:58" ht="15.75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</row>
    <row r="286" spans="1:58" ht="15.75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</row>
    <row r="287" spans="1:58" ht="15.75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</row>
    <row r="288" spans="1:58" ht="15.75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</row>
    <row r="289" spans="1:58" ht="15.75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</row>
    <row r="290" spans="1:58" ht="15.75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</row>
    <row r="291" spans="1:58" ht="15.75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</row>
    <row r="292" spans="1:58" ht="15.75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</row>
    <row r="293" spans="1:58" ht="15.75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</row>
    <row r="294" spans="1:58" ht="15.75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</row>
    <row r="295" spans="1:58" ht="15.75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</row>
    <row r="296" spans="1:58" ht="15.75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</row>
    <row r="297" spans="1:58" ht="15.75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</row>
    <row r="298" spans="1:58" ht="15.75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</row>
    <row r="299" spans="1:58" ht="15.75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</row>
    <row r="300" spans="1:58" ht="15.75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</row>
    <row r="301" spans="1:58" ht="15.75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</row>
    <row r="302" spans="1:58" ht="15.75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</row>
    <row r="303" spans="1:58" ht="15.75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</row>
    <row r="304" spans="1:58" ht="15.75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</row>
    <row r="305" spans="1:58" ht="15.75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</row>
    <row r="306" spans="1:58" ht="15.75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</row>
    <row r="307" spans="1:58" ht="15.75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</row>
    <row r="308" spans="1:58" ht="15.7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</row>
    <row r="309" spans="1:58" ht="15.7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</row>
    <row r="310" spans="1:58" ht="15.7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</row>
    <row r="311" spans="1:58" ht="15.7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</row>
    <row r="312" spans="1:58" ht="15.75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</row>
    <row r="313" spans="1:58" ht="15.75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</row>
    <row r="314" spans="1:58" ht="15.75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</row>
    <row r="315" spans="1:58" ht="15.75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</row>
    <row r="316" spans="1:58" ht="15.75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</row>
    <row r="317" spans="1:58" ht="15.75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</row>
    <row r="318" spans="1:58" ht="15.75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</row>
    <row r="319" spans="1:58" ht="15.75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</row>
    <row r="320" spans="1:58" ht="15.75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</row>
    <row r="321" spans="1:58" ht="15.75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</row>
    <row r="322" spans="1:58" ht="15.75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</row>
    <row r="323" spans="1:58" ht="15.75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</row>
    <row r="324" spans="1:58" ht="15.75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</row>
    <row r="325" spans="1:58" ht="15.75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</row>
    <row r="326" spans="1:58" ht="15.75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</row>
    <row r="327" spans="1:58" ht="15.75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</row>
    <row r="328" spans="1:58" ht="15.75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</row>
    <row r="329" spans="1:58" ht="15.75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</row>
    <row r="330" spans="1:58" ht="15.75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</row>
    <row r="331" spans="1:58" ht="15.75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</row>
    <row r="332" spans="1:58" ht="15.75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</row>
    <row r="333" spans="1:58" ht="15.75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</row>
    <row r="334" spans="1:58" ht="15.75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</row>
    <row r="335" spans="1:58" ht="15.75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</row>
    <row r="336" spans="1:58" ht="15.75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</row>
    <row r="337" spans="1:58" ht="15.75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</row>
    <row r="338" spans="1:58" ht="15.75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</row>
    <row r="339" spans="1:58" ht="15.75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</row>
    <row r="340" spans="1:58" ht="15.75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</row>
    <row r="341" spans="1:58" ht="15.75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</row>
    <row r="342" spans="1:58" ht="15.75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</row>
    <row r="343" spans="1:58" ht="15.75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</row>
    <row r="344" spans="1:58" ht="15.75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</row>
    <row r="345" spans="1:58" ht="15.75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</row>
    <row r="346" spans="1:58" ht="15.75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</row>
    <row r="347" spans="1:58" ht="15.75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</row>
    <row r="348" spans="1:58" ht="15.75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</row>
    <row r="349" spans="1:58" ht="15.75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</row>
    <row r="350" spans="1:58" ht="15.75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</row>
    <row r="351" spans="1:58" ht="15.75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</row>
    <row r="352" spans="1:58" ht="15.75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</row>
    <row r="353" spans="1:58" ht="15.75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</row>
    <row r="354" spans="1:58" ht="15.75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</row>
    <row r="355" spans="1:58" ht="15.75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</row>
    <row r="356" spans="1:58" ht="15.75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</row>
    <row r="357" spans="1:58" ht="15.75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</row>
    <row r="358" spans="1:58" ht="15.75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</row>
    <row r="359" spans="1:58" ht="15.75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</row>
    <row r="360" spans="1:58" ht="15.75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</row>
    <row r="361" spans="1:58" ht="15.75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</row>
    <row r="362" spans="1:58" ht="15.75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</row>
    <row r="363" spans="1:58" ht="15.75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</row>
    <row r="364" spans="1:58" ht="15.75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</row>
    <row r="365" spans="1:58" ht="15.75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</row>
    <row r="366" spans="1:58" ht="15.75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</row>
    <row r="367" spans="1:58" ht="15.75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</row>
    <row r="368" spans="1:58" ht="15.75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</row>
    <row r="369" spans="1:58" ht="15.75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</row>
    <row r="370" spans="1:58" ht="15.75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</row>
    <row r="371" spans="1:58" ht="15.75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</row>
    <row r="372" spans="1:58" ht="15.75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</row>
    <row r="373" spans="1:58" ht="15.75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</row>
    <row r="374" spans="1:58" ht="15.75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</row>
    <row r="375" spans="1:58" ht="15.75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</row>
    <row r="376" spans="1:58" ht="15.75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</row>
    <row r="377" spans="1:58" ht="15.75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</row>
    <row r="378" spans="1:58" ht="15.75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</row>
    <row r="379" spans="1:58" ht="15.75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</row>
    <row r="380" spans="1:58" ht="15.75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</row>
    <row r="381" spans="1:58" ht="15.75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</row>
    <row r="382" spans="1:58" ht="15.75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</row>
    <row r="383" spans="1:58" ht="15.75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</row>
    <row r="384" spans="1:58" ht="15.75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</row>
    <row r="385" spans="1:58" ht="15.75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</row>
    <row r="386" spans="1:58" ht="15.75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</row>
    <row r="387" spans="1:58" ht="15.75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</row>
    <row r="388" spans="1:58" ht="15.75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</row>
    <row r="389" spans="1:58" ht="15.75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</row>
    <row r="390" spans="1:58" ht="15.75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</row>
    <row r="391" spans="1:58" ht="15.75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</row>
    <row r="392" spans="1:58" ht="15.75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</row>
    <row r="393" spans="1:58" ht="15.75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</row>
    <row r="394" spans="1:58" ht="15.75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</row>
    <row r="395" spans="1:58" ht="15.75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</row>
    <row r="396" spans="1:58" ht="15.75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</row>
    <row r="397" spans="1:58" ht="15.75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</row>
    <row r="398" spans="1:58" ht="15.75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</row>
    <row r="399" spans="1:58" ht="15.75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</row>
    <row r="400" spans="1:58" ht="15.75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</row>
    <row r="401" spans="1:58" ht="15.75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</row>
    <row r="402" spans="1:58" ht="15.75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</row>
    <row r="403" spans="1:58" ht="15.75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</row>
    <row r="404" spans="1:58" ht="15.75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</row>
    <row r="405" spans="1:58" ht="15.75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</row>
    <row r="406" spans="1:58" ht="15.75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</row>
    <row r="407" spans="1:58" ht="15.75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</row>
    <row r="408" spans="1:58" ht="15.75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</row>
    <row r="409" spans="1:58" ht="15.75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</row>
    <row r="410" spans="1:58" ht="15.75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</row>
    <row r="411" spans="1:58" ht="15.75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</row>
    <row r="412" spans="1:58" ht="15.75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</row>
    <row r="413" spans="1:58" ht="15.75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</row>
    <row r="414" spans="1:58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</row>
    <row r="415" spans="1:58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</row>
    <row r="416" spans="1:58" ht="15.75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</row>
    <row r="417" spans="1:58" ht="15.75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</row>
    <row r="418" spans="1:58" ht="15.75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</row>
    <row r="419" spans="1:58" ht="15.75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</row>
    <row r="420" spans="1:58" ht="15.75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</row>
    <row r="421" spans="1:58" ht="15.75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</row>
    <row r="422" spans="1:58" ht="15.75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</row>
    <row r="423" spans="1:58" ht="15.75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</row>
    <row r="424" spans="1:58" ht="15.75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</row>
    <row r="425" spans="1:58" ht="15.75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</row>
    <row r="426" spans="1:58" ht="15.75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</row>
    <row r="427" spans="1:58" ht="15.75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</row>
    <row r="428" spans="1:58" ht="15.75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</row>
    <row r="429" spans="1:58" ht="15.75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</row>
    <row r="430" spans="1:58" ht="15.75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</row>
    <row r="431" spans="1:58" ht="15.75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</row>
    <row r="432" spans="1:58" ht="15.75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</row>
    <row r="433" spans="1:58" ht="15.75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</row>
    <row r="434" spans="1:58" ht="15.75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</row>
    <row r="435" spans="1:58" ht="15.75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</row>
    <row r="436" spans="1:58" ht="15.75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</row>
    <row r="437" spans="1:58" ht="15.75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</row>
    <row r="438" spans="1:58" ht="15.75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</row>
    <row r="439" spans="1:58" ht="15.75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</row>
    <row r="440" spans="1:58" ht="15.75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</row>
    <row r="441" spans="1:58" ht="15.75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</row>
    <row r="442" spans="1:58" ht="15.75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</row>
    <row r="443" spans="1:58" ht="15.75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</row>
    <row r="444" spans="1:58" ht="15.75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</row>
    <row r="445" spans="1:58" ht="15.75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</row>
    <row r="446" spans="1:58" ht="15.75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</row>
    <row r="447" spans="1:58" ht="15.75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</row>
    <row r="448" spans="1:58" ht="15.75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</row>
    <row r="449" spans="1:58" ht="15.75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</row>
    <row r="450" spans="1:58" ht="15.75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</row>
    <row r="451" spans="1:58" ht="15.75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</row>
    <row r="452" spans="1:58" ht="15.75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</row>
    <row r="453" spans="1:58" ht="15.75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</row>
    <row r="454" spans="1:58" ht="15.75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</row>
    <row r="455" spans="1:58" ht="15.75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</row>
    <row r="456" spans="1:58" ht="15.75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</row>
    <row r="457" spans="1:58" ht="15.75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</row>
    <row r="458" spans="1:58" ht="15.7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</row>
    <row r="459" spans="1:58" ht="15.75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</row>
    <row r="460" spans="1:58" ht="15.75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</row>
    <row r="461" spans="1:58" ht="15.75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</row>
    <row r="462" spans="1:58" ht="15.75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</row>
    <row r="463" spans="1:58" ht="15.75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</row>
    <row r="464" spans="1:58" ht="15.75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</row>
    <row r="465" spans="1:58" ht="15.75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</row>
    <row r="466" spans="1:58" ht="15.75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</row>
    <row r="467" spans="1:58" ht="15.75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</row>
    <row r="468" spans="1:58" ht="15.75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</row>
    <row r="469" spans="1:58" ht="15.75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</row>
    <row r="470" spans="1:58" ht="15.75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</row>
    <row r="471" spans="1:58" ht="15.75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</row>
    <row r="472" spans="1:58" ht="15.75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</row>
    <row r="473" spans="1:58" ht="15.75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</row>
    <row r="474" spans="1:58" ht="15.75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</row>
    <row r="475" spans="1:58" ht="15.75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</row>
    <row r="476" spans="1:58" ht="15.75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</row>
    <row r="477" spans="1:58" ht="15.75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</row>
    <row r="478" spans="1:58" ht="15.75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</row>
    <row r="479" spans="1:58" ht="15.75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</row>
    <row r="480" spans="1:58" ht="15.75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</row>
    <row r="481" spans="1:58" ht="15.75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</row>
    <row r="482" spans="1:58" ht="15.75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</row>
    <row r="483" spans="1:58" ht="15.75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</row>
    <row r="484" spans="1:58" ht="15.75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</row>
    <row r="485" spans="1:58" ht="15.75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</row>
    <row r="486" spans="1:58" ht="15.75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</row>
    <row r="487" spans="1:58" ht="15.75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</row>
    <row r="488" spans="1:58" ht="15.75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</row>
    <row r="489" spans="1:58" ht="15.75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</row>
    <row r="490" spans="1:58" ht="15.75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</row>
    <row r="491" spans="1:58" ht="15.75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</row>
    <row r="492" spans="1:58" ht="15.75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</row>
    <row r="493" spans="1:58" ht="15.75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</row>
    <row r="494" spans="1:58" ht="15.75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</row>
    <row r="495" spans="1:58" ht="15.75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</row>
    <row r="496" spans="1:58" ht="15.75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</row>
    <row r="497" spans="1:58" ht="15.75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</row>
    <row r="498" spans="1:58" ht="15.75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</row>
    <row r="499" spans="1:58" ht="15.75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</row>
    <row r="500" spans="1:58" ht="15.75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</row>
    <row r="501" spans="1:58" ht="15.75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</row>
    <row r="502" spans="1:58" ht="15.75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</row>
    <row r="503" spans="1:58" ht="15.75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</row>
    <row r="504" spans="1:58" ht="15.75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</row>
    <row r="505" spans="1:58" ht="15.75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</row>
    <row r="506" spans="1:58" ht="15.75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</row>
    <row r="507" spans="1:58" ht="15.75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</row>
    <row r="508" spans="1:58" ht="15.75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</row>
    <row r="509" spans="1:58" ht="15.75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</row>
    <row r="510" spans="1:58" ht="15.75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</row>
    <row r="511" spans="1:58" ht="15.75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</row>
    <row r="512" spans="1:58" ht="15.75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</row>
    <row r="513" spans="1:58" ht="15.75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</row>
    <row r="514" spans="1:58" ht="15.75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</row>
    <row r="515" spans="1:58" ht="15.75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</row>
    <row r="516" spans="1:58" ht="15.75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</row>
    <row r="517" spans="1:58" ht="15.75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</row>
    <row r="518" spans="1:58" ht="15.75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</row>
    <row r="519" spans="1:58" ht="15.75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</row>
    <row r="520" spans="1:58" ht="15.75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</row>
    <row r="521" spans="1:58" ht="15.75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</row>
    <row r="522" spans="1:58" ht="15.75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</row>
    <row r="523" spans="1:58" ht="15.75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</row>
    <row r="524" spans="1:58" ht="15.75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</row>
    <row r="525" spans="1:58" ht="15.75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</row>
    <row r="526" spans="1:58" ht="15.75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</row>
    <row r="527" spans="1:58" ht="15.75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</row>
    <row r="528" spans="1:58" ht="15.75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</row>
    <row r="529" spans="1:58" ht="15.75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</row>
    <row r="530" spans="1:58" ht="15.75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</row>
    <row r="531" spans="1:58" ht="15.75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</row>
    <row r="532" spans="1:58" ht="15.75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</row>
    <row r="533" spans="1:58" ht="15.75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</row>
    <row r="534" spans="1:58" ht="15.75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</row>
    <row r="535" spans="1:58" ht="15.75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</row>
    <row r="536" spans="1:58" ht="15.75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</row>
    <row r="537" spans="1:58" ht="15.75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</row>
    <row r="538" spans="1:58" ht="15.75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</row>
    <row r="539" spans="1:58" ht="15.75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</row>
    <row r="540" spans="1:58" ht="15.75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</row>
    <row r="541" spans="1:58" ht="15.75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</row>
    <row r="542" spans="1:58" ht="15.75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</row>
    <row r="543" spans="1:58" ht="15.75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</row>
    <row r="544" spans="1:58" ht="15.75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</row>
    <row r="545" spans="1:58" ht="15.75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</row>
    <row r="546" spans="1:58" ht="15.75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</row>
    <row r="547" spans="1:58" ht="15.75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</row>
    <row r="548" spans="1:58" ht="15.75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</row>
    <row r="549" spans="1:58" ht="15.75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</row>
    <row r="550" spans="1:58" ht="15.75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</row>
    <row r="551" spans="1:58" ht="15.75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</row>
    <row r="552" spans="1:58" ht="15.75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</row>
    <row r="553" spans="1:58" ht="15.75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</row>
    <row r="554" spans="1:58" ht="15.75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</row>
    <row r="555" spans="1:58" ht="15.75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</row>
    <row r="556" spans="1:58" ht="15.75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</row>
    <row r="557" spans="1:58" ht="15.75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</row>
    <row r="558" spans="1:58" ht="15.75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</row>
    <row r="559" spans="1:58" ht="15.75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</row>
    <row r="560" spans="1:58" ht="15.75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</row>
    <row r="561" spans="1:58" ht="15.75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</row>
    <row r="562" spans="1:58" ht="15.75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</row>
    <row r="563" spans="1:58" ht="15.75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</row>
    <row r="564" spans="1:58" ht="15.75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</row>
    <row r="565" spans="1:58" ht="15.75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</row>
    <row r="566" spans="1:58" ht="15.75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</row>
    <row r="567" spans="1:58" ht="15.75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</row>
    <row r="568" spans="1:58" ht="15.75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</row>
    <row r="569" spans="1:58" ht="15.75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</row>
    <row r="570" spans="1:58" ht="15.75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</row>
    <row r="571" spans="1:58" ht="15.75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</row>
    <row r="572" spans="1:58" ht="15.75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</row>
    <row r="573" spans="1:58" ht="15.75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</row>
    <row r="574" spans="1:58" ht="15.75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</row>
    <row r="575" spans="1:58" ht="15.75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</row>
    <row r="576" spans="1:58" ht="15.75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</row>
    <row r="577" spans="1:58" ht="15.75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</row>
    <row r="578" spans="1:58" ht="15.75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</row>
    <row r="579" spans="1:58" ht="15.75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</row>
    <row r="580" spans="1:58" ht="15.75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</row>
    <row r="581" spans="1:58" ht="15.75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</row>
    <row r="582" spans="1:58" ht="15.75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</row>
    <row r="583" spans="1:58" ht="15.75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</row>
    <row r="584" spans="1:58" ht="15.75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</row>
    <row r="585" spans="1:58" ht="15.75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</row>
    <row r="586" spans="1:58" ht="15.75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</row>
    <row r="587" spans="1:58" ht="15.75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</row>
    <row r="588" spans="1:58" ht="15.75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</row>
    <row r="589" spans="1:58" ht="15.75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</row>
    <row r="590" spans="1:58" ht="15.75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</row>
    <row r="591" spans="1:58" ht="15.75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</row>
    <row r="592" spans="1:58" ht="15.75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</row>
    <row r="593" spans="1:58" ht="15.75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</row>
    <row r="594" spans="1:58" ht="15.75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</row>
    <row r="595" spans="1:58" ht="15.75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</row>
    <row r="596" spans="1:58" ht="15.75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</row>
    <row r="597" spans="1:58" ht="15.75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</row>
    <row r="598" spans="1:58" ht="15.75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</row>
    <row r="599" spans="1:58" ht="15.75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</row>
    <row r="600" spans="1:58" ht="15.75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</row>
    <row r="601" spans="1:58" ht="15.75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</row>
    <row r="602" spans="1:58" ht="15.75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</row>
    <row r="603" spans="1:58" ht="15.75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</row>
    <row r="604" spans="1:58" ht="15.75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</row>
    <row r="605" spans="1:58" ht="15.75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</row>
    <row r="606" spans="1:58" ht="15.75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</row>
    <row r="607" spans="1:58" ht="15.75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</row>
    <row r="608" spans="1:58" ht="15.75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</row>
    <row r="609" spans="1:58" ht="15.75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</row>
    <row r="610" spans="1:58" ht="15.75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</row>
    <row r="611" spans="1:58" ht="15.75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</row>
    <row r="612" spans="1:58" ht="15.75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</row>
    <row r="613" spans="1:58" ht="15.75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</row>
    <row r="614" spans="1:58" ht="15.75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</row>
    <row r="615" spans="1:58" ht="15.75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</row>
    <row r="616" spans="1:58" ht="15.75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</row>
    <row r="617" spans="1:58" ht="15.75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</row>
    <row r="618" spans="1:58" ht="15.75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</row>
    <row r="619" spans="1:58" ht="15.75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</row>
    <row r="620" spans="1:58" ht="15.75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</row>
    <row r="621" spans="1:58" ht="15.75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</row>
    <row r="622" spans="1:58" ht="15.75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</row>
    <row r="623" spans="1:58" ht="15.75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</row>
    <row r="624" spans="1:58" ht="15.75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</row>
    <row r="625" spans="1:58" ht="15.75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</row>
    <row r="626" spans="1:58" ht="15.75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</row>
    <row r="627" spans="1:58" ht="15.75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</row>
    <row r="628" spans="1:58" ht="15.75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</row>
    <row r="629" spans="1:58" ht="15.75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</row>
    <row r="630" spans="1:58" ht="15.75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</row>
    <row r="631" spans="1:58" ht="15.75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</row>
    <row r="632" spans="1:58" ht="15.75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</row>
    <row r="633" spans="1:58" ht="15.75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</row>
    <row r="634" spans="1:58" ht="15.75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</row>
    <row r="635" spans="1:58" ht="15.75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</row>
    <row r="636" spans="1:58" ht="15.75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</row>
    <row r="637" spans="1:58" ht="15.75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</row>
    <row r="638" spans="1:58" ht="15.75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</row>
    <row r="639" spans="1:58" ht="15.75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</row>
    <row r="640" spans="1:58" ht="15.75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</row>
    <row r="641" spans="1:58" ht="15.75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</row>
    <row r="642" spans="1:58" ht="15.75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</row>
    <row r="643" spans="1:58" ht="15.75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</row>
    <row r="644" spans="1:58" ht="15.75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</row>
    <row r="645" spans="1:58" ht="15.75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</row>
    <row r="646" spans="1:58" ht="15.75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</row>
    <row r="647" spans="1:58" ht="15.75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</row>
    <row r="648" spans="1:58" ht="15.75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</row>
    <row r="649" spans="1:58" ht="15.75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</row>
    <row r="650" spans="1:58" ht="15.75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</row>
    <row r="651" spans="1:58" ht="15.75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</row>
    <row r="652" spans="1:58" ht="15.75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</row>
    <row r="653" spans="1:58" ht="15.75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</row>
    <row r="654" spans="1:58" ht="15.75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</row>
    <row r="655" spans="1:58" ht="15.75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</row>
    <row r="656" spans="1:58" ht="15.75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</row>
    <row r="657" spans="1:58" ht="15.75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</row>
    <row r="658" spans="1:58" ht="15.75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</row>
    <row r="659" spans="1:58" ht="15.75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</row>
    <row r="660" spans="1:58" ht="15.75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</row>
    <row r="661" spans="1:58" ht="15.75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</row>
    <row r="662" spans="1:58" ht="15.75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</row>
    <row r="663" spans="1:58" ht="15.75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</row>
    <row r="664" spans="1:58" ht="15.75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</row>
    <row r="665" spans="1:58" ht="15.75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</row>
    <row r="666" spans="1:58" ht="15.75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</row>
    <row r="667" spans="1:58" ht="15.75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</row>
    <row r="668" spans="1:58" ht="15.75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</row>
    <row r="669" spans="1:58" ht="15.75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</row>
    <row r="670" spans="1:58" ht="15.75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</row>
    <row r="671" spans="1:58" ht="15.75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</row>
    <row r="672" spans="1:58" ht="15.75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</row>
    <row r="673" spans="1:58" ht="15.75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</row>
    <row r="674" spans="1:58" ht="15.75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</row>
    <row r="675" spans="1:58" ht="15.75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</row>
    <row r="676" spans="1:58" ht="15.75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</row>
    <row r="677" spans="1:58" ht="15.75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</row>
    <row r="678" spans="1:58" ht="15.75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</row>
    <row r="679" spans="1:58" ht="15.75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</row>
    <row r="680" spans="1:58" ht="15.75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</row>
    <row r="681" spans="1:58" ht="15.75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</row>
    <row r="682" spans="1:58" ht="15.75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</row>
    <row r="683" spans="1:58" ht="15.75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</row>
    <row r="684" spans="1:58" ht="15.75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</row>
    <row r="685" spans="1:58" ht="15.75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</row>
    <row r="686" spans="1:58" ht="15.75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</row>
    <row r="687" spans="1:58" ht="15.75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</row>
    <row r="688" spans="1:58" ht="15.75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</row>
    <row r="689" spans="1:58" ht="15.75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</row>
    <row r="690" spans="1:58" ht="15.75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</row>
    <row r="691" spans="1:58" ht="15.75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</row>
    <row r="692" spans="1:58" ht="15.75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</row>
    <row r="693" spans="1:58" ht="15.75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</row>
    <row r="694" spans="1:58" ht="15.75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</row>
    <row r="695" spans="1:58" ht="15.75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</row>
    <row r="696" spans="1:58" ht="15.75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</row>
    <row r="697" spans="1:58" ht="15.75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</row>
    <row r="698" spans="1:58" ht="15.75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</row>
    <row r="699" spans="1:58" ht="15.75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</row>
    <row r="700" spans="1:58" ht="15.75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</row>
    <row r="701" spans="1:58" ht="15.75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</row>
    <row r="702" spans="1:58" ht="15.75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</row>
    <row r="703" spans="1:58" ht="15.75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</row>
    <row r="704" spans="1:58" ht="15.75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</row>
    <row r="705" spans="1:58" ht="15.75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</row>
    <row r="706" spans="1:58" ht="15.75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</row>
    <row r="707" spans="1:58" ht="15.75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</row>
    <row r="708" spans="1:58" ht="15.75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</row>
    <row r="709" spans="1:58" ht="15.75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</row>
    <row r="710" spans="1:58" ht="15.75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</row>
    <row r="711" spans="1:58" ht="15.75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</row>
    <row r="712" spans="1:58" ht="15.75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</row>
    <row r="713" spans="1:58" ht="15.75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</row>
    <row r="714" spans="1:58" ht="15.75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</row>
    <row r="715" spans="1:58" ht="15.75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</row>
    <row r="716" spans="1:58" ht="15.75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</row>
    <row r="717" spans="1:58" ht="15.75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</row>
    <row r="718" spans="1:58" ht="15.75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</row>
    <row r="719" spans="1:58" ht="15.75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</row>
    <row r="720" spans="1:58" ht="15.75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</row>
    <row r="721" spans="1:58" ht="15.75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</row>
    <row r="722" spans="1:58" ht="15.75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</row>
    <row r="723" spans="1:58" ht="15.75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</row>
    <row r="724" spans="1:58" ht="15.75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</row>
    <row r="725" spans="1:58" ht="15.75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</row>
    <row r="726" spans="1:58" ht="15.75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</row>
    <row r="727" spans="1:58" ht="15.75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</row>
    <row r="728" spans="1:58" ht="15.75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</row>
    <row r="729" spans="1:58" ht="15.75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</row>
    <row r="730" spans="1:58" ht="15.75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</row>
    <row r="731" spans="1:58" ht="15.75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</row>
    <row r="732" spans="1:58" ht="15.75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</row>
    <row r="733" spans="1:58" ht="15.75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</row>
    <row r="734" spans="1:58" ht="15.75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</row>
    <row r="735" spans="1:58" ht="15.75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</row>
    <row r="736" spans="1:58" ht="15.75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</row>
    <row r="737" spans="1:58" ht="15.75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</row>
    <row r="738" spans="1:58" ht="15.75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</row>
    <row r="739" spans="1:58" ht="15.75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</row>
    <row r="740" spans="1:58" ht="15.75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</row>
    <row r="741" spans="1:58" ht="15.75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</row>
    <row r="742" spans="1:58" ht="15.75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</row>
    <row r="743" spans="1:58" ht="15.75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</row>
    <row r="744" spans="1:58" ht="15.75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</row>
    <row r="745" spans="1:58" ht="15.75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</row>
    <row r="746" spans="1:58" ht="15.75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</row>
    <row r="747" spans="1:58" ht="15.75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</row>
    <row r="748" spans="1:58" ht="15.75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</row>
    <row r="749" spans="1:58" ht="15.75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</row>
    <row r="750" spans="1:58" ht="15.75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</row>
    <row r="751" spans="1:58" ht="15.75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</row>
    <row r="752" spans="1:58" ht="15.75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</row>
    <row r="753" spans="1:58" ht="15.75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</row>
    <row r="754" spans="1:58" ht="15.75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</row>
    <row r="755" spans="1:58" ht="15.75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</row>
    <row r="756" spans="1:58" ht="15.75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</row>
    <row r="757" spans="1:58" ht="15.75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</row>
    <row r="758" spans="1:58" ht="15.75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</row>
    <row r="759" spans="1:58" ht="15.75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</row>
    <row r="760" spans="1:58" ht="15.75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</row>
    <row r="761" spans="1:58" ht="15.75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</row>
    <row r="762" spans="1:58" ht="15.75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</row>
    <row r="763" spans="1:58" ht="15.75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</row>
    <row r="764" spans="1:58" ht="15.75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</row>
    <row r="765" spans="1:58" ht="15.75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</row>
    <row r="766" spans="1:58" ht="15.75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</row>
    <row r="767" spans="1:58" ht="15.75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</row>
    <row r="768" spans="1:58" ht="15.75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</row>
    <row r="769" spans="1:58" ht="15.75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</row>
    <row r="770" spans="1:58" ht="15.75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</row>
    <row r="771" spans="1:58" ht="15.75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</row>
    <row r="772" spans="1:58" ht="15.75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</row>
    <row r="773" spans="1:58" ht="15.75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</row>
    <row r="774" spans="1:58" ht="15.75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</row>
    <row r="775" spans="1:58" ht="15.75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</row>
    <row r="776" spans="1:58" ht="15.75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</row>
    <row r="777" spans="1:58" ht="15.75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</row>
    <row r="778" spans="1:58" ht="15.75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</row>
    <row r="779" spans="1:58" ht="15.75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</row>
    <row r="780" spans="1:58" ht="15.75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</row>
    <row r="781" spans="1:58" ht="15.75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</row>
    <row r="782" spans="1:58" ht="15.75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</row>
    <row r="783" spans="1:58" ht="15.75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</row>
    <row r="784" spans="1:58" ht="15.75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</row>
    <row r="785" spans="1:58" ht="15.75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</row>
    <row r="786" spans="1:58" ht="15.75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</row>
    <row r="787" spans="1:58" ht="15.75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</row>
    <row r="788" spans="1:58" ht="15.75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</row>
    <row r="789" spans="1:58" ht="15.75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</row>
    <row r="790" spans="1:58" ht="15.75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</row>
    <row r="791" spans="1:58" ht="15.75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</row>
    <row r="792" spans="1:58" ht="15.75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</row>
    <row r="793" spans="1:58" ht="15.75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</row>
    <row r="794" spans="1:58" ht="15.75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</row>
    <row r="795" spans="1:58" ht="15.75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</row>
    <row r="796" spans="1:58" ht="15.75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</row>
    <row r="797" spans="1:58" ht="15.75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</row>
    <row r="798" spans="1:58" ht="15.75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</row>
    <row r="799" spans="1:58" ht="15.75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</row>
    <row r="800" spans="1:58" ht="15.75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</row>
    <row r="801" spans="1:58" ht="15.75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</row>
    <row r="802" spans="1:58" ht="15.75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</row>
    <row r="803" spans="1:58" ht="15.75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</row>
    <row r="804" spans="1:58" ht="15.75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</row>
    <row r="805" spans="1:58" ht="15.75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</row>
    <row r="806" spans="1:58" ht="15.75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</row>
    <row r="807" spans="1:58" ht="15.75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</row>
    <row r="808" spans="1:58" ht="15.75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</row>
    <row r="809" spans="1:58" ht="15.75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</row>
    <row r="810" spans="1:58" ht="15.75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</row>
    <row r="811" spans="1:58" ht="15.75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</row>
    <row r="812" spans="1:58" ht="15.75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</row>
    <row r="813" spans="1:58" ht="15.75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</row>
    <row r="814" spans="1:58" ht="15.75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</row>
    <row r="815" spans="1:58" ht="15.75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</row>
    <row r="816" spans="1:58" ht="15.75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</row>
    <row r="817" spans="1:58" ht="15.75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</row>
    <row r="818" spans="1:58" ht="15.75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</row>
    <row r="819" spans="1:58" ht="15.75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</row>
    <row r="820" spans="1:58" ht="15.75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</row>
    <row r="821" spans="1:58" ht="15.75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</row>
    <row r="822" spans="1:58" ht="15.75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</row>
    <row r="823" spans="1:58" ht="15.75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</row>
    <row r="824" spans="1:58" ht="15.75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</row>
    <row r="825" spans="1:58" ht="15.75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</row>
    <row r="826" spans="1:58" ht="15.75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</row>
    <row r="827" spans="1:58" ht="15.75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</row>
    <row r="828" spans="1:58" ht="15.75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</row>
    <row r="829" spans="1:58" ht="15.75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</row>
    <row r="830" spans="1:58" ht="15.75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</row>
    <row r="831" spans="1:58" ht="15.75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</row>
    <row r="832" spans="1:58" ht="15.75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</row>
    <row r="833" spans="1:58" ht="15.75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</row>
    <row r="834" spans="1:58" ht="15.75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</row>
    <row r="835" spans="1:58" ht="15.75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</row>
    <row r="836" spans="1:58" ht="15.75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</row>
    <row r="837" spans="1:58" ht="15.75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</row>
    <row r="838" spans="1:58" ht="15.75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</row>
    <row r="839" spans="1:58" ht="15.75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</row>
    <row r="840" spans="1:58" ht="15.75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</row>
    <row r="841" spans="1:58" ht="15.75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</row>
    <row r="842" spans="1:58" ht="15.75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</row>
    <row r="843" spans="1:58" ht="15.75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</row>
    <row r="844" spans="1:58" ht="15.75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</row>
    <row r="845" spans="1:58" ht="15.75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</row>
    <row r="846" spans="1:58" ht="15.75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</row>
    <row r="847" spans="1:58" ht="15.75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</row>
    <row r="848" spans="1:58" ht="15.75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</row>
    <row r="849" spans="1:58" ht="15.75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</row>
    <row r="850" spans="1:58" ht="15.75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</row>
    <row r="851" spans="1:58" ht="15.75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</row>
    <row r="852" spans="1:58" ht="15.75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</row>
    <row r="853" spans="1:58" ht="15.75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</row>
    <row r="854" spans="1:58" ht="15.75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</row>
    <row r="855" spans="1:58" ht="15.75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</row>
    <row r="856" spans="1:58" ht="15.75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</row>
    <row r="857" spans="1:58" ht="15.75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</row>
    <row r="858" spans="1:58" ht="15.75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</row>
    <row r="859" spans="1:58" ht="15.75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</row>
    <row r="860" spans="1:58" ht="15.75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</row>
    <row r="861" spans="1:58" ht="15.75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</row>
    <row r="862" spans="1:58" ht="15.75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</row>
    <row r="863" spans="1:58" ht="15.75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</row>
    <row r="864" spans="1:58" ht="15.75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</row>
    <row r="865" spans="1:58" ht="15.75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</row>
    <row r="866" spans="1:58" ht="15.75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</row>
    <row r="867" spans="1:58" ht="15.75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</row>
    <row r="868" spans="1:58" ht="15.75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</row>
    <row r="869" spans="1:58" ht="15.75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</row>
    <row r="870" spans="1:58" ht="15.75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</row>
    <row r="871" spans="1:58" ht="15.75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</row>
    <row r="872" spans="1:58" ht="15.75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</row>
    <row r="873" spans="1:58" ht="15.75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</row>
    <row r="874" spans="1:58" ht="15.75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</row>
    <row r="875" spans="1:58" ht="15.75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</row>
    <row r="876" spans="1:58" ht="15.75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</row>
    <row r="877" spans="1:58" ht="15.75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</row>
    <row r="878" spans="1:58" ht="15.75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</row>
    <row r="879" spans="1:58" ht="15.75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</row>
    <row r="880" spans="1:58" ht="15.75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</row>
    <row r="881" spans="1:58" ht="15.75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</row>
    <row r="882" spans="1:58" ht="15.75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</row>
    <row r="883" spans="1:58" ht="15.75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</row>
    <row r="884" spans="1:58" ht="15.75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</row>
    <row r="885" spans="1:58" ht="15.75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</row>
    <row r="886" spans="1:58" ht="15.75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</row>
    <row r="887" spans="1:58" ht="15.75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</row>
    <row r="888" spans="1:58" ht="15.75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</row>
    <row r="889" spans="1:58" ht="15.75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</row>
    <row r="890" spans="1:58" ht="15.75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</row>
    <row r="891" spans="1:58" ht="15.75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</row>
    <row r="892" spans="1:58" ht="15.75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</row>
    <row r="893" spans="1:58" ht="15.75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</row>
    <row r="894" spans="1:58" ht="15.75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</row>
    <row r="895" spans="1:58" ht="15.75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</row>
    <row r="896" spans="1:58" ht="15.75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</row>
    <row r="897" spans="1:58" ht="15.75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</row>
    <row r="898" spans="1:58" ht="15.75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</row>
    <row r="899" spans="1:58" ht="15.75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</row>
    <row r="900" spans="1:58" ht="15.75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</row>
    <row r="901" spans="1:58" ht="15.75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</row>
    <row r="902" spans="1:58" ht="15.75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</row>
    <row r="903" spans="1:58" ht="15.75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</row>
    <row r="904" spans="1:58" ht="15.75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</row>
    <row r="905" spans="1:58" ht="15.75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</row>
    <row r="906" spans="1:58" ht="15.75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</row>
    <row r="907" spans="1:58" ht="15.75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</row>
    <row r="908" spans="1:58" ht="15.75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</row>
    <row r="909" spans="1:58" ht="15.75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</row>
    <row r="910" spans="1:58" ht="15.75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</row>
    <row r="911" spans="1:58" ht="15.75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</row>
    <row r="912" spans="1:58" ht="15.75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</row>
    <row r="913" spans="1:58" ht="15.75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</row>
    <row r="914" spans="1:58" ht="15.75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</row>
    <row r="915" spans="1:58" ht="15.75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</row>
    <row r="916" spans="1:58" ht="15.75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</row>
    <row r="917" spans="1:58" ht="15.75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</row>
    <row r="918" spans="1:58" ht="15.75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</row>
    <row r="919" spans="1:58" ht="15.75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</row>
    <row r="920" spans="1:58" ht="15.75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</row>
    <row r="921" spans="1:58" ht="15.75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</row>
    <row r="922" spans="1:58" ht="15.75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</row>
    <row r="923" spans="1:58" ht="15.75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</row>
    <row r="924" spans="1:58" ht="15.75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</row>
    <row r="925" spans="1:58" ht="15.75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</row>
    <row r="926" spans="1:58" ht="15.75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</row>
    <row r="927" spans="1:58" ht="15.75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</row>
    <row r="928" spans="1:58" ht="15.75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</row>
    <row r="929" spans="1:58" ht="15.75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</row>
    <row r="930" spans="1:58" ht="15.75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</row>
    <row r="931" spans="1:58" ht="15.75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</row>
    <row r="932" spans="1:58" ht="15.75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</row>
    <row r="933" spans="1:58" ht="15.75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</row>
    <row r="934" spans="1:58" ht="15.75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</row>
    <row r="935" spans="1:58" ht="15.75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</row>
    <row r="936" spans="1:58" ht="15.75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</row>
    <row r="937" spans="1:58" ht="15.75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</row>
    <row r="938" spans="1:58" ht="15.75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</row>
    <row r="939" spans="1:58" ht="15.75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</row>
    <row r="940" spans="1:58" ht="15.75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</row>
    <row r="941" spans="1:58" ht="15.75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</row>
    <row r="942" spans="1:58" ht="15.75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</row>
    <row r="943" spans="1:58" ht="15.75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</row>
    <row r="944" spans="1:58" ht="15.75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</row>
    <row r="945" spans="1:58" ht="15.75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</row>
    <row r="946" spans="1:58" ht="15.75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</row>
    <row r="947" spans="1:58" ht="15.75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</row>
    <row r="948" spans="1:58" ht="15.75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</row>
    <row r="949" spans="1:58" ht="15.75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</row>
    <row r="950" spans="1:58" ht="15.75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</row>
    <row r="951" spans="1:58" ht="15.75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</row>
    <row r="952" spans="1:58" ht="15.75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</row>
    <row r="953" spans="1:58" ht="15.75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</row>
    <row r="954" spans="1:58" ht="15.75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</row>
    <row r="955" spans="1:58" ht="15.75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</row>
    <row r="956" spans="1:58" ht="15.75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</row>
    <row r="957" spans="1:58" ht="15.75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</row>
    <row r="958" spans="1:58" ht="15.75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</row>
    <row r="959" spans="1:58" ht="15.75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</row>
    <row r="960" spans="1:58" ht="15.75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</row>
    <row r="961" spans="1:58" ht="15.75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</row>
    <row r="962" spans="1:58" ht="15.75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</row>
    <row r="963" spans="1:58" ht="15.75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</row>
    <row r="964" spans="1:58" ht="15.75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</row>
    <row r="965" spans="1:58" ht="15.75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</row>
    <row r="966" spans="1:58" ht="15.75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</row>
    <row r="967" spans="1:58" ht="15.75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</row>
    <row r="968" spans="1:58" ht="15.75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</row>
    <row r="969" spans="1:58" ht="15.75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</row>
    <row r="970" spans="1:58" ht="15.75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</row>
    <row r="971" spans="1:58" ht="15.75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</row>
    <row r="972" spans="1:58" ht="15.75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</row>
    <row r="973" spans="1:58" ht="15.75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</row>
    <row r="974" spans="1:58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</row>
    <row r="975" spans="1:58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</row>
    <row r="976" spans="1:58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</row>
    <row r="977" spans="1:58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</row>
    <row r="978" spans="1:58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</row>
    <row r="979" spans="1:58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</row>
    <row r="980" spans="1:58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</row>
    <row r="981" spans="1:58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</row>
    <row r="982" spans="1:58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</row>
    <row r="983" spans="1:58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</row>
    <row r="984" spans="1:58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</row>
    <row r="985" spans="1:58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</row>
    <row r="986" spans="1:58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</row>
    <row r="987" spans="1:58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</row>
    <row r="988" spans="1:58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</row>
    <row r="989" spans="1:58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</row>
    <row r="990" spans="1:58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</row>
    <row r="991" spans="1:58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</row>
    <row r="992" spans="1:58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</row>
    <row r="993" spans="1:58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</row>
    <row r="994" spans="1:58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</row>
    <row r="995" spans="1:58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</row>
    <row r="996" spans="1:58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</row>
    <row r="997" spans="1:58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</row>
    <row r="998" spans="1:58" ht="15.75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</row>
    <row r="999" spans="1:58" ht="15.75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</row>
    <row r="1000" spans="1:58" ht="15.75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</row>
    <row r="1001" spans="1:58" ht="15.75" x14ac:dyDescent="0.25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</row>
    <row r="1002" spans="1:58" ht="15.75" x14ac:dyDescent="0.25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</row>
    <row r="1003" spans="1:58" ht="15.75" x14ac:dyDescent="0.25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</row>
    <row r="1004" spans="1:58" ht="15.75" x14ac:dyDescent="0.25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</row>
    <row r="1005" spans="1:58" ht="15.75" x14ac:dyDescent="0.25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</row>
    <row r="1006" spans="1:58" ht="15.75" x14ac:dyDescent="0.25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</row>
    <row r="1007" spans="1:58" ht="15.75" x14ac:dyDescent="0.25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</row>
    <row r="1008" spans="1:58" ht="15.75" x14ac:dyDescent="0.25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</row>
    <row r="1009" spans="1:58" ht="15.75" x14ac:dyDescent="0.25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</row>
    <row r="1010" spans="1:58" ht="15.75" x14ac:dyDescent="0.25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</row>
    <row r="1011" spans="1:58" ht="15.75" x14ac:dyDescent="0.25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</row>
    <row r="1012" spans="1:58" ht="15.75" x14ac:dyDescent="0.25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</row>
    <row r="1013" spans="1:58" ht="15.75" x14ac:dyDescent="0.25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</row>
    <row r="1014" spans="1:58" ht="15.75" x14ac:dyDescent="0.25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</row>
    <row r="1015" spans="1:58" ht="15.75" x14ac:dyDescent="0.25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</row>
    <row r="1016" spans="1:58" ht="15.75" x14ac:dyDescent="0.25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</row>
    <row r="1017" spans="1:58" ht="15.75" x14ac:dyDescent="0.25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</row>
    <row r="1018" spans="1:58" ht="15.75" x14ac:dyDescent="0.25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</row>
  </sheetData>
  <sheetProtection algorithmName="SHA-512" hashValue="w9N51C5OgCN8dzz3Ogo3PalL9/hcfFf+Mx7/mKN08OvbHjXJ2hfSv97TA/PZYySKrrnmdZMT58tsQ4bn93HfFQ==" saltValue="ZHA62CdUsdxeA2+no/oT2Q==" spinCount="100000" sheet="1" objects="1" scenarios="1"/>
  <protectedRanges>
    <protectedRange sqref="C32:R32" name="Intervalo3"/>
    <protectedRange sqref="A22:XFD22" name="Produção"/>
    <protectedRange sqref="B25:B28" name="Intervalo2"/>
  </protectedRanges>
  <mergeCells count="20">
    <mergeCell ref="L29:O30"/>
    <mergeCell ref="A2:F2"/>
    <mergeCell ref="A5:F5"/>
    <mergeCell ref="A3:F3"/>
    <mergeCell ref="A8:B8"/>
    <mergeCell ref="A11:B11"/>
    <mergeCell ref="A12:B12"/>
    <mergeCell ref="A24:B24"/>
    <mergeCell ref="D7:E14"/>
    <mergeCell ref="A7:B7"/>
    <mergeCell ref="A14:B14"/>
    <mergeCell ref="A15:B15"/>
    <mergeCell ref="A17:B17"/>
    <mergeCell ref="A19:B19"/>
    <mergeCell ref="A16:B16"/>
    <mergeCell ref="A18:B18"/>
    <mergeCell ref="A10:B10"/>
    <mergeCell ref="A9:B9"/>
    <mergeCell ref="B31:B32"/>
    <mergeCell ref="A31:A32"/>
  </mergeCells>
  <dataValidations count="2">
    <dataValidation type="list" allowBlank="1" showInputMessage="1" showErrorMessage="1" sqref="B25" xr:uid="{3E7790B6-BEA2-489A-B1AA-AB672654795E}">
      <formula1>"Doutorado, Mestrado, Especialização"</formula1>
    </dataValidation>
    <dataValidation type="list" allowBlank="1" showInputMessage="1" showErrorMessage="1" sqref="B26" xr:uid="{1CF1E08C-4323-4203-8D48-00EEB6A1E5A5}">
      <formula1>"Sim, Não"</formula1>
    </dataValidation>
  </dataValidations>
  <hyperlinks>
    <hyperlink ref="A28" r:id="rId1" xr:uid="{53D6833D-4CB5-497A-B019-7C417E6F7A96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4"/>
  <sheetViews>
    <sheetView showGridLines="0" view="pageBreakPreview" topLeftCell="B1" zoomScale="82" zoomScaleNormal="91" zoomScaleSheetLayoutView="82" workbookViewId="0">
      <selection activeCell="B1" sqref="B1:K1"/>
    </sheetView>
  </sheetViews>
  <sheetFormatPr defaultColWidth="14.42578125" defaultRowHeight="15" customHeight="1" x14ac:dyDescent="0.25"/>
  <cols>
    <col min="1" max="1" width="4.5703125" style="55" customWidth="1"/>
    <col min="2" max="2" width="2.28515625" style="55" customWidth="1"/>
    <col min="3" max="3" width="43.28515625" style="55" customWidth="1"/>
    <col min="4" max="4" width="13.140625" style="55" customWidth="1"/>
    <col min="5" max="5" width="55.85546875" style="55" customWidth="1"/>
    <col min="6" max="6" width="27.5703125" style="55" customWidth="1"/>
    <col min="7" max="7" width="24.85546875" style="55" customWidth="1"/>
    <col min="8" max="8" width="3.42578125" style="55" customWidth="1"/>
    <col min="9" max="9" width="18.28515625" style="55" customWidth="1"/>
    <col min="10" max="10" width="16.140625" style="55" customWidth="1"/>
    <col min="11" max="11" width="3.28515625" style="55" customWidth="1"/>
    <col min="12" max="12" width="3.42578125" style="55" customWidth="1"/>
    <col min="13" max="16384" width="14.42578125" style="55"/>
  </cols>
  <sheetData>
    <row r="1" spans="2:12" ht="23.25" customHeight="1" thickBot="1" x14ac:dyDescent="0.3"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2:12" ht="57" customHeight="1" x14ac:dyDescent="0.25">
      <c r="B2" s="56"/>
      <c r="C2" s="32"/>
      <c r="D2" s="32"/>
      <c r="E2" s="32"/>
      <c r="F2" s="32"/>
      <c r="G2" s="33"/>
      <c r="H2" s="33"/>
      <c r="I2" s="32"/>
      <c r="J2" s="34"/>
      <c r="K2" s="35"/>
      <c r="L2" s="2"/>
    </row>
    <row r="3" spans="2:12" ht="82.5" customHeight="1" x14ac:dyDescent="0.25">
      <c r="B3" s="57"/>
      <c r="C3" s="133" t="s">
        <v>0</v>
      </c>
      <c r="D3" s="133"/>
      <c r="E3" s="133"/>
      <c r="F3" s="133"/>
      <c r="G3" s="133"/>
      <c r="H3" s="133"/>
      <c r="I3" s="133"/>
      <c r="J3" s="133"/>
      <c r="K3" s="58"/>
      <c r="L3" s="2"/>
    </row>
    <row r="4" spans="2:12" ht="27" customHeight="1" x14ac:dyDescent="0.3">
      <c r="B4" s="57"/>
      <c r="C4" s="134" t="s">
        <v>109</v>
      </c>
      <c r="D4" s="134"/>
      <c r="E4" s="134"/>
      <c r="F4" s="134"/>
      <c r="G4" s="134"/>
      <c r="H4" s="134"/>
      <c r="I4" s="134"/>
      <c r="J4" s="134"/>
      <c r="K4" s="26"/>
      <c r="L4" s="2"/>
    </row>
    <row r="5" spans="2:12" ht="15.75" customHeight="1" x14ac:dyDescent="0.25">
      <c r="B5" s="57"/>
      <c r="C5" s="24"/>
      <c r="D5" s="8"/>
      <c r="E5" s="59"/>
      <c r="F5" s="8"/>
      <c r="G5" s="8"/>
      <c r="H5" s="8"/>
      <c r="I5" s="27"/>
      <c r="J5" s="25"/>
      <c r="K5" s="26"/>
      <c r="L5" s="2"/>
    </row>
    <row r="6" spans="2:12" s="60" customFormat="1" ht="35.25" customHeight="1" x14ac:dyDescent="0.25">
      <c r="B6" s="61"/>
      <c r="C6" s="135" t="s">
        <v>72</v>
      </c>
      <c r="D6" s="135"/>
      <c r="E6" s="135"/>
      <c r="F6" s="135"/>
      <c r="G6" s="135"/>
      <c r="H6" s="135"/>
      <c r="I6" s="135"/>
      <c r="J6" s="135"/>
      <c r="K6" s="26"/>
      <c r="L6" s="2"/>
    </row>
    <row r="7" spans="2:12" ht="15.75" customHeight="1" x14ac:dyDescent="0.25">
      <c r="B7" s="57"/>
      <c r="C7" s="24"/>
      <c r="D7" s="8"/>
      <c r="E7" s="8"/>
      <c r="F7" s="8"/>
      <c r="G7" s="8"/>
      <c r="H7" s="8"/>
      <c r="I7" s="8"/>
      <c r="J7" s="25"/>
      <c r="K7" s="26"/>
      <c r="L7" s="2"/>
    </row>
    <row r="8" spans="2:12" s="60" customFormat="1" ht="42.75" customHeight="1" x14ac:dyDescent="0.25">
      <c r="B8" s="61"/>
      <c r="C8" s="89" t="s">
        <v>73</v>
      </c>
      <c r="D8" s="76" t="s">
        <v>108</v>
      </c>
      <c r="E8" s="76" t="s">
        <v>107</v>
      </c>
      <c r="H8" s="25"/>
      <c r="K8" s="26"/>
      <c r="L8" s="2"/>
    </row>
    <row r="9" spans="2:12" s="60" customFormat="1" ht="36" customHeight="1" x14ac:dyDescent="0.25">
      <c r="B9" s="61"/>
      <c r="C9" s="88" t="str">
        <f>'Dados de Entrada'!A22</f>
        <v>Nome Proponente</v>
      </c>
      <c r="D9" s="129" t="str">
        <f>IF(Table_1[A partir de 2023]=0,"",Table_1[A partir de 2023])</f>
        <v/>
      </c>
      <c r="E9" s="131">
        <f>IF(SUM(J19:J100)&gt;10,10,SUM(J19:J100))</f>
        <v>0</v>
      </c>
      <c r="H9" s="25"/>
      <c r="K9" s="26"/>
      <c r="L9" s="2"/>
    </row>
    <row r="10" spans="2:12" s="60" customFormat="1" ht="30.75" customHeight="1" x14ac:dyDescent="0.25">
      <c r="B10" s="61"/>
      <c r="C10" s="87" t="s">
        <v>128</v>
      </c>
      <c r="D10" s="130"/>
      <c r="E10" s="132"/>
      <c r="H10" s="25"/>
      <c r="K10" s="26"/>
      <c r="L10" s="2"/>
    </row>
    <row r="11" spans="2:12" ht="21.75" customHeight="1" x14ac:dyDescent="0.25">
      <c r="B11" s="57"/>
      <c r="C11" s="38"/>
      <c r="D11" s="38"/>
      <c r="E11" s="38"/>
      <c r="F11" s="38"/>
      <c r="H11" s="25"/>
      <c r="I11" s="60"/>
      <c r="J11" s="60"/>
      <c r="K11" s="26"/>
      <c r="L11" s="2"/>
    </row>
    <row r="12" spans="2:12" ht="21.75" customHeight="1" x14ac:dyDescent="0.25">
      <c r="B12" s="57"/>
      <c r="C12" s="77" t="s">
        <v>76</v>
      </c>
      <c r="D12" s="78"/>
      <c r="E12" s="76" t="s">
        <v>77</v>
      </c>
      <c r="F12" s="8"/>
      <c r="G12" s="8"/>
      <c r="H12" s="8"/>
      <c r="I12" s="8"/>
      <c r="J12" s="25"/>
      <c r="K12" s="26"/>
      <c r="L12" s="2"/>
    </row>
    <row r="13" spans="2:12" ht="36" customHeight="1" x14ac:dyDescent="0.25">
      <c r="B13" s="57"/>
      <c r="C13" s="36" t="str">
        <f>'Dados de Entrada'!A25</f>
        <v>▪️ Titulação (será considerada apenas a maior titulação obtida)</v>
      </c>
      <c r="D13" s="37"/>
      <c r="E13" s="73" t="str">
        <f>IF('Dados de Entrada'!B25=0,"",'Dados de Entrada'!B25)</f>
        <v/>
      </c>
      <c r="F13" s="62"/>
      <c r="G13" s="62"/>
      <c r="H13" s="62"/>
      <c r="I13" s="62"/>
      <c r="J13" s="62"/>
      <c r="K13" s="26"/>
      <c r="L13" s="2"/>
    </row>
    <row r="14" spans="2:12" ht="36" customHeight="1" x14ac:dyDescent="0.25">
      <c r="B14" s="57"/>
      <c r="C14" s="36" t="str">
        <f>'Dados de Entrada'!A26</f>
        <v>▪️ Líder (Titular) de Grupo de Pesquisa Certificado pelo IFAL e CNPq</v>
      </c>
      <c r="D14" s="37"/>
      <c r="E14" s="73" t="str">
        <f>IF('Dados de Entrada'!B26=0,"",'Dados de Entrada'!B26)</f>
        <v/>
      </c>
      <c r="F14" s="63"/>
      <c r="G14" s="69" t="s">
        <v>95</v>
      </c>
      <c r="H14" s="74"/>
      <c r="I14" s="69" t="s">
        <v>96</v>
      </c>
      <c r="J14" s="69" t="s">
        <v>97</v>
      </c>
      <c r="K14" s="26"/>
      <c r="L14" s="2"/>
    </row>
    <row r="15" spans="2:12" ht="36" customHeight="1" x14ac:dyDescent="0.25">
      <c r="B15" s="57"/>
      <c r="C15" s="51" t="str">
        <f>'Dados de Entrada'!A27</f>
        <v>▪️ Nome do Grupo de Pesquisa, em caso de liderança</v>
      </c>
      <c r="D15" s="37"/>
      <c r="E15" s="73" t="str">
        <f>IF('Dados de Entrada'!B27=0,"",'Dados de Entrada'!B27)</f>
        <v/>
      </c>
      <c r="F15" s="63"/>
      <c r="G15" s="75">
        <f>SUM(J19:J72)</f>
        <v>0</v>
      </c>
      <c r="H15" s="74"/>
      <c r="I15" s="75">
        <f>SUM(J73:J100)</f>
        <v>0</v>
      </c>
      <c r="J15" s="75">
        <f>G15+I15</f>
        <v>0</v>
      </c>
      <c r="K15" s="26"/>
      <c r="L15" s="2"/>
    </row>
    <row r="16" spans="2:12" ht="36" customHeight="1" x14ac:dyDescent="0.25">
      <c r="B16" s="57"/>
      <c r="C16" s="140" t="str">
        <f>'Dados de Entrada'!A28</f>
        <v>▪️ Link do Grupo no Diretório do CNPq, em caso de liderança</v>
      </c>
      <c r="D16" s="141"/>
      <c r="E16" s="73" t="str">
        <f>IF('Dados de Entrada'!B28=0,"",'Dados de Entrada'!B28)</f>
        <v/>
      </c>
      <c r="F16" s="63"/>
      <c r="G16" s="63"/>
      <c r="H16" s="63"/>
      <c r="I16" s="63"/>
      <c r="J16" s="63"/>
      <c r="K16" s="26"/>
      <c r="L16" s="2"/>
    </row>
    <row r="17" spans="2:12" ht="27.75" customHeight="1" x14ac:dyDescent="0.25">
      <c r="B17" s="57"/>
      <c r="C17" s="62"/>
      <c r="D17" s="62"/>
      <c r="E17" s="62"/>
      <c r="F17" s="62"/>
      <c r="G17" s="8"/>
      <c r="H17" s="8"/>
      <c r="I17" s="8"/>
      <c r="J17" s="25"/>
      <c r="K17" s="26"/>
      <c r="L17" s="2"/>
    </row>
    <row r="18" spans="2:12" ht="46.5" customHeight="1" x14ac:dyDescent="0.25">
      <c r="B18" s="57"/>
      <c r="C18" s="10" t="s">
        <v>1</v>
      </c>
      <c r="D18" s="10" t="s">
        <v>2</v>
      </c>
      <c r="E18" s="10" t="s">
        <v>74</v>
      </c>
      <c r="F18" s="10" t="s">
        <v>93</v>
      </c>
      <c r="G18" s="10" t="s">
        <v>75</v>
      </c>
      <c r="H18" s="8"/>
      <c r="I18" s="10" t="s">
        <v>3</v>
      </c>
      <c r="J18" s="10" t="s">
        <v>4</v>
      </c>
      <c r="K18" s="28"/>
      <c r="L18" s="11"/>
    </row>
    <row r="19" spans="2:12" ht="15.75" customHeight="1" x14ac:dyDescent="0.25">
      <c r="B19" s="57"/>
      <c r="C19" s="136" t="s">
        <v>5</v>
      </c>
      <c r="D19" s="12">
        <v>1</v>
      </c>
      <c r="E19" s="13" t="s">
        <v>6</v>
      </c>
      <c r="F19" s="14">
        <v>1</v>
      </c>
      <c r="G19" s="14">
        <f>10*F19/SUM($F$19:$F$100)</f>
        <v>0.36630036630036622</v>
      </c>
      <c r="H19" s="25"/>
      <c r="I19" s="70">
        <f>'Dados de Entrada'!E22</f>
        <v>0</v>
      </c>
      <c r="J19" s="14">
        <f>I19*G19</f>
        <v>0</v>
      </c>
      <c r="K19" s="26"/>
      <c r="L19" s="2"/>
    </row>
    <row r="20" spans="2:12" ht="15.75" customHeight="1" x14ac:dyDescent="0.25">
      <c r="B20" s="57"/>
      <c r="C20" s="142"/>
      <c r="D20" s="12">
        <f t="shared" ref="D20:D71" si="0">D19+1</f>
        <v>2</v>
      </c>
      <c r="E20" s="13" t="s">
        <v>7</v>
      </c>
      <c r="F20" s="14">
        <v>0.9</v>
      </c>
      <c r="G20" s="14">
        <f t="shared" ref="G20:G83" si="1">10*F20/SUM($F$19:$F$100)</f>
        <v>0.32967032967032955</v>
      </c>
      <c r="H20" s="25"/>
      <c r="I20" s="70">
        <f>'Dados de Entrada'!F22</f>
        <v>0</v>
      </c>
      <c r="J20" s="14">
        <f t="shared" ref="J20:J83" si="2">I20*G20</f>
        <v>0</v>
      </c>
      <c r="K20" s="26"/>
      <c r="L20" s="2"/>
    </row>
    <row r="21" spans="2:12" ht="15.75" customHeight="1" x14ac:dyDescent="0.25">
      <c r="B21" s="57"/>
      <c r="C21" s="142"/>
      <c r="D21" s="12">
        <f t="shared" si="0"/>
        <v>3</v>
      </c>
      <c r="E21" s="13" t="s">
        <v>8</v>
      </c>
      <c r="F21" s="14">
        <v>0.8</v>
      </c>
      <c r="G21" s="14">
        <f t="shared" si="1"/>
        <v>0.29304029304029294</v>
      </c>
      <c r="H21" s="25"/>
      <c r="I21" s="70">
        <f>'Dados de Entrada'!G22</f>
        <v>0</v>
      </c>
      <c r="J21" s="14">
        <f t="shared" si="2"/>
        <v>0</v>
      </c>
      <c r="K21" s="26"/>
      <c r="L21" s="2"/>
    </row>
    <row r="22" spans="2:12" ht="15.75" customHeight="1" x14ac:dyDescent="0.25">
      <c r="B22" s="57"/>
      <c r="C22" s="142"/>
      <c r="D22" s="12">
        <f t="shared" si="0"/>
        <v>4</v>
      </c>
      <c r="E22" s="13" t="s">
        <v>9</v>
      </c>
      <c r="F22" s="14">
        <v>0.7</v>
      </c>
      <c r="G22" s="14">
        <f t="shared" si="1"/>
        <v>0.25641025641025633</v>
      </c>
      <c r="H22" s="25"/>
      <c r="I22" s="70">
        <f>'Dados de Entrada'!H22</f>
        <v>0</v>
      </c>
      <c r="J22" s="14">
        <f t="shared" si="2"/>
        <v>0</v>
      </c>
      <c r="K22" s="26"/>
      <c r="L22" s="2"/>
    </row>
    <row r="23" spans="2:12" ht="15.75" customHeight="1" x14ac:dyDescent="0.25">
      <c r="B23" s="57"/>
      <c r="C23" s="142"/>
      <c r="D23" s="12">
        <f t="shared" si="0"/>
        <v>5</v>
      </c>
      <c r="E23" s="13" t="s">
        <v>10</v>
      </c>
      <c r="F23" s="14">
        <v>0.6</v>
      </c>
      <c r="G23" s="14">
        <f t="shared" si="1"/>
        <v>0.21978021978021972</v>
      </c>
      <c r="H23" s="25"/>
      <c r="I23" s="70">
        <f>'Dados de Entrada'!I22</f>
        <v>0</v>
      </c>
      <c r="J23" s="14">
        <f t="shared" si="2"/>
        <v>0</v>
      </c>
      <c r="K23" s="26"/>
      <c r="L23" s="2"/>
    </row>
    <row r="24" spans="2:12" ht="15.75" customHeight="1" x14ac:dyDescent="0.25">
      <c r="B24" s="57"/>
      <c r="C24" s="142"/>
      <c r="D24" s="12">
        <f t="shared" si="0"/>
        <v>6</v>
      </c>
      <c r="E24" s="13" t="s">
        <v>11</v>
      </c>
      <c r="F24" s="14">
        <v>0.5</v>
      </c>
      <c r="G24" s="14">
        <f t="shared" si="1"/>
        <v>0.18315018315018311</v>
      </c>
      <c r="H24" s="25"/>
      <c r="I24" s="70">
        <f>'Dados de Entrada'!J22</f>
        <v>0</v>
      </c>
      <c r="J24" s="14">
        <f t="shared" si="2"/>
        <v>0</v>
      </c>
      <c r="K24" s="26"/>
      <c r="L24" s="2"/>
    </row>
    <row r="25" spans="2:12" ht="15.75" customHeight="1" x14ac:dyDescent="0.25">
      <c r="B25" s="57"/>
      <c r="C25" s="142"/>
      <c r="D25" s="12">
        <f t="shared" si="0"/>
        <v>7</v>
      </c>
      <c r="E25" s="13" t="s">
        <v>12</v>
      </c>
      <c r="F25" s="14">
        <v>0.4</v>
      </c>
      <c r="G25" s="14">
        <f t="shared" si="1"/>
        <v>0.14652014652014647</v>
      </c>
      <c r="H25" s="25"/>
      <c r="I25" s="70">
        <f>'Dados de Entrada'!K22</f>
        <v>0</v>
      </c>
      <c r="J25" s="14">
        <f t="shared" si="2"/>
        <v>0</v>
      </c>
      <c r="K25" s="26"/>
      <c r="L25" s="2"/>
    </row>
    <row r="26" spans="2:12" ht="15.75" customHeight="1" x14ac:dyDescent="0.25">
      <c r="B26" s="57"/>
      <c r="C26" s="142"/>
      <c r="D26" s="12">
        <f t="shared" si="0"/>
        <v>8</v>
      </c>
      <c r="E26" s="13" t="s">
        <v>13</v>
      </c>
      <c r="F26" s="14">
        <v>0.3</v>
      </c>
      <c r="G26" s="14">
        <f t="shared" si="1"/>
        <v>0.10989010989010986</v>
      </c>
      <c r="H26" s="25"/>
      <c r="I26" s="70">
        <f>'Dados de Entrada'!L22</f>
        <v>0</v>
      </c>
      <c r="J26" s="14">
        <f t="shared" si="2"/>
        <v>0</v>
      </c>
      <c r="K26" s="26"/>
      <c r="L26" s="2"/>
    </row>
    <row r="27" spans="2:12" ht="15.75" customHeight="1" x14ac:dyDescent="0.25">
      <c r="B27" s="57"/>
      <c r="C27" s="142"/>
      <c r="D27" s="12">
        <f t="shared" si="0"/>
        <v>9</v>
      </c>
      <c r="E27" s="13" t="s">
        <v>14</v>
      </c>
      <c r="F27" s="14">
        <v>0.2</v>
      </c>
      <c r="G27" s="14">
        <f t="shared" si="1"/>
        <v>7.3260073260073236E-2</v>
      </c>
      <c r="H27" s="25"/>
      <c r="I27" s="70">
        <f>'Dados de Entrada'!M22</f>
        <v>0</v>
      </c>
      <c r="J27" s="14">
        <f t="shared" si="2"/>
        <v>0</v>
      </c>
      <c r="K27" s="26"/>
      <c r="L27" s="2"/>
    </row>
    <row r="28" spans="2:12" ht="15.75" customHeight="1" x14ac:dyDescent="0.25">
      <c r="B28" s="57"/>
      <c r="C28" s="142"/>
      <c r="D28" s="12">
        <f t="shared" si="0"/>
        <v>10</v>
      </c>
      <c r="E28" s="13" t="s">
        <v>15</v>
      </c>
      <c r="F28" s="14">
        <v>0.1</v>
      </c>
      <c r="G28" s="14">
        <f t="shared" si="1"/>
        <v>3.6630036630036618E-2</v>
      </c>
      <c r="H28" s="25"/>
      <c r="I28" s="70">
        <f>'Dados de Entrada'!N22</f>
        <v>0</v>
      </c>
      <c r="J28" s="14">
        <f t="shared" si="2"/>
        <v>0</v>
      </c>
      <c r="K28" s="26"/>
      <c r="L28" s="2"/>
    </row>
    <row r="29" spans="2:12" ht="15.75" customHeight="1" x14ac:dyDescent="0.25">
      <c r="B29" s="57"/>
      <c r="C29" s="137"/>
      <c r="D29" s="12">
        <f t="shared" si="0"/>
        <v>11</v>
      </c>
      <c r="E29" s="13" t="s">
        <v>16</v>
      </c>
      <c r="F29" s="14">
        <v>0.1</v>
      </c>
      <c r="G29" s="14">
        <f t="shared" si="1"/>
        <v>3.6630036630036618E-2</v>
      </c>
      <c r="H29" s="25"/>
      <c r="I29" s="70">
        <f>'Dados de Entrada'!O22</f>
        <v>0</v>
      </c>
      <c r="J29" s="14">
        <f t="shared" si="2"/>
        <v>0</v>
      </c>
      <c r="K29" s="26"/>
      <c r="L29" s="2"/>
    </row>
    <row r="30" spans="2:12" ht="15.75" customHeight="1" x14ac:dyDescent="0.25">
      <c r="B30" s="57"/>
      <c r="C30" s="136" t="s">
        <v>17</v>
      </c>
      <c r="D30" s="12">
        <f t="shared" si="0"/>
        <v>12</v>
      </c>
      <c r="E30" s="13" t="s">
        <v>18</v>
      </c>
      <c r="F30" s="14">
        <v>1</v>
      </c>
      <c r="G30" s="14">
        <f t="shared" si="1"/>
        <v>0.36630036630036622</v>
      </c>
      <c r="H30" s="25"/>
      <c r="I30" s="70">
        <f>'Dados de Entrada'!P22</f>
        <v>0</v>
      </c>
      <c r="J30" s="14">
        <f t="shared" si="2"/>
        <v>0</v>
      </c>
      <c r="K30" s="26"/>
      <c r="L30" s="2"/>
    </row>
    <row r="31" spans="2:12" ht="15.75" customHeight="1" x14ac:dyDescent="0.25">
      <c r="B31" s="57"/>
      <c r="C31" s="137"/>
      <c r="D31" s="12">
        <f t="shared" si="0"/>
        <v>13</v>
      </c>
      <c r="E31" s="13" t="s">
        <v>19</v>
      </c>
      <c r="F31" s="14">
        <v>0.3</v>
      </c>
      <c r="G31" s="14">
        <f t="shared" si="1"/>
        <v>0.10989010989010986</v>
      </c>
      <c r="H31" s="25"/>
      <c r="I31" s="70">
        <f>'Dados de Entrada'!Q22</f>
        <v>0</v>
      </c>
      <c r="J31" s="14">
        <f t="shared" si="2"/>
        <v>0</v>
      </c>
      <c r="K31" s="26"/>
      <c r="L31" s="2"/>
    </row>
    <row r="32" spans="2:12" ht="15.75" customHeight="1" x14ac:dyDescent="0.25">
      <c r="B32" s="57"/>
      <c r="C32" s="136" t="s">
        <v>20</v>
      </c>
      <c r="D32" s="12">
        <f t="shared" si="0"/>
        <v>14</v>
      </c>
      <c r="E32" s="13" t="s">
        <v>21</v>
      </c>
      <c r="F32" s="14">
        <v>0.2</v>
      </c>
      <c r="G32" s="14">
        <f t="shared" si="1"/>
        <v>7.3260073260073236E-2</v>
      </c>
      <c r="H32" s="25"/>
      <c r="I32" s="70">
        <f>'Dados de Entrada'!R22</f>
        <v>0</v>
      </c>
      <c r="J32" s="14">
        <f t="shared" si="2"/>
        <v>0</v>
      </c>
      <c r="K32" s="26"/>
      <c r="L32" s="2"/>
    </row>
    <row r="33" spans="2:12" ht="15.75" customHeight="1" x14ac:dyDescent="0.25">
      <c r="B33" s="57"/>
      <c r="C33" s="142"/>
      <c r="D33" s="12">
        <f t="shared" si="0"/>
        <v>15</v>
      </c>
      <c r="E33" s="13" t="s">
        <v>22</v>
      </c>
      <c r="F33" s="14">
        <v>0.05</v>
      </c>
      <c r="G33" s="14">
        <f t="shared" si="1"/>
        <v>1.8315018315018309E-2</v>
      </c>
      <c r="H33" s="25"/>
      <c r="I33" s="70">
        <f>'Dados de Entrada'!S22</f>
        <v>0</v>
      </c>
      <c r="J33" s="14">
        <f t="shared" si="2"/>
        <v>0</v>
      </c>
      <c r="K33" s="26"/>
      <c r="L33" s="2"/>
    </row>
    <row r="34" spans="2:12" ht="15.75" customHeight="1" x14ac:dyDescent="0.25">
      <c r="B34" s="57"/>
      <c r="C34" s="137"/>
      <c r="D34" s="12">
        <f t="shared" si="0"/>
        <v>16</v>
      </c>
      <c r="E34" s="13" t="s">
        <v>23</v>
      </c>
      <c r="F34" s="14">
        <v>0.1</v>
      </c>
      <c r="G34" s="14">
        <f t="shared" si="1"/>
        <v>3.6630036630036618E-2</v>
      </c>
      <c r="H34" s="25"/>
      <c r="I34" s="70">
        <f>'Dados de Entrada'!T22</f>
        <v>0</v>
      </c>
      <c r="J34" s="14">
        <f t="shared" si="2"/>
        <v>0</v>
      </c>
      <c r="K34" s="26"/>
      <c r="L34" s="2"/>
    </row>
    <row r="35" spans="2:12" ht="15.75" customHeight="1" x14ac:dyDescent="0.25">
      <c r="B35" s="57"/>
      <c r="C35" s="15" t="s">
        <v>24</v>
      </c>
      <c r="D35" s="12">
        <f t="shared" si="0"/>
        <v>17</v>
      </c>
      <c r="E35" s="13" t="s">
        <v>25</v>
      </c>
      <c r="F35" s="14">
        <v>0.2</v>
      </c>
      <c r="G35" s="14">
        <f t="shared" si="1"/>
        <v>7.3260073260073236E-2</v>
      </c>
      <c r="H35" s="25"/>
      <c r="I35" s="70">
        <f>'Dados de Entrada'!U22</f>
        <v>0</v>
      </c>
      <c r="J35" s="14">
        <f t="shared" si="2"/>
        <v>0</v>
      </c>
      <c r="K35" s="26"/>
      <c r="L35" s="2"/>
    </row>
    <row r="36" spans="2:12" ht="15.75" customHeight="1" x14ac:dyDescent="0.25">
      <c r="B36" s="57"/>
      <c r="C36" s="136" t="s">
        <v>26</v>
      </c>
      <c r="D36" s="12">
        <f t="shared" si="0"/>
        <v>18</v>
      </c>
      <c r="E36" s="13" t="s">
        <v>27</v>
      </c>
      <c r="F36" s="14">
        <v>0.4</v>
      </c>
      <c r="G36" s="14">
        <f t="shared" si="1"/>
        <v>0.14652014652014647</v>
      </c>
      <c r="H36" s="25"/>
      <c r="I36" s="70">
        <f>'Dados de Entrada'!V22</f>
        <v>0</v>
      </c>
      <c r="J36" s="14">
        <f t="shared" si="2"/>
        <v>0</v>
      </c>
      <c r="K36" s="26"/>
      <c r="L36" s="2"/>
    </row>
    <row r="37" spans="2:12" ht="15.75" customHeight="1" x14ac:dyDescent="0.25">
      <c r="B37" s="57"/>
      <c r="C37" s="142"/>
      <c r="D37" s="12">
        <f t="shared" si="0"/>
        <v>19</v>
      </c>
      <c r="E37" s="13" t="s">
        <v>28</v>
      </c>
      <c r="F37" s="14">
        <v>0.4</v>
      </c>
      <c r="G37" s="14">
        <f t="shared" si="1"/>
        <v>0.14652014652014647</v>
      </c>
      <c r="H37" s="25"/>
      <c r="I37" s="70">
        <f>'Dados de Entrada'!W22</f>
        <v>0</v>
      </c>
      <c r="J37" s="14">
        <f t="shared" si="2"/>
        <v>0</v>
      </c>
      <c r="K37" s="26"/>
      <c r="L37" s="2"/>
    </row>
    <row r="38" spans="2:12" ht="15.75" customHeight="1" x14ac:dyDescent="0.25">
      <c r="B38" s="57"/>
      <c r="C38" s="142"/>
      <c r="D38" s="12">
        <f t="shared" si="0"/>
        <v>20</v>
      </c>
      <c r="E38" s="13" t="s">
        <v>29</v>
      </c>
      <c r="F38" s="14">
        <v>0.25</v>
      </c>
      <c r="G38" s="14">
        <f t="shared" si="1"/>
        <v>9.1575091575091555E-2</v>
      </c>
      <c r="H38" s="25"/>
      <c r="I38" s="70">
        <f>'Dados de Entrada'!X22</f>
        <v>0</v>
      </c>
      <c r="J38" s="14">
        <f t="shared" si="2"/>
        <v>0</v>
      </c>
      <c r="K38" s="26"/>
      <c r="L38" s="2"/>
    </row>
    <row r="39" spans="2:12" ht="15.75" customHeight="1" x14ac:dyDescent="0.25">
      <c r="B39" s="57"/>
      <c r="C39" s="142"/>
      <c r="D39" s="12">
        <f t="shared" si="0"/>
        <v>21</v>
      </c>
      <c r="E39" s="13" t="s">
        <v>30</v>
      </c>
      <c r="F39" s="14">
        <v>0.15</v>
      </c>
      <c r="G39" s="14">
        <f t="shared" si="1"/>
        <v>5.494505494505493E-2</v>
      </c>
      <c r="H39" s="25"/>
      <c r="I39" s="70">
        <f>'Dados de Entrada'!Y22</f>
        <v>0</v>
      </c>
      <c r="J39" s="14">
        <f t="shared" si="2"/>
        <v>0</v>
      </c>
      <c r="K39" s="26"/>
      <c r="L39" s="2"/>
    </row>
    <row r="40" spans="2:12" ht="15.75" customHeight="1" x14ac:dyDescent="0.25">
      <c r="B40" s="57"/>
      <c r="C40" s="142"/>
      <c r="D40" s="12">
        <f t="shared" si="0"/>
        <v>22</v>
      </c>
      <c r="E40" s="13" t="s">
        <v>31</v>
      </c>
      <c r="F40" s="14">
        <v>0.1</v>
      </c>
      <c r="G40" s="14">
        <f t="shared" si="1"/>
        <v>3.6630036630036618E-2</v>
      </c>
      <c r="H40" s="25"/>
      <c r="I40" s="70">
        <f>'Dados de Entrada'!Z22</f>
        <v>0</v>
      </c>
      <c r="J40" s="14">
        <f t="shared" si="2"/>
        <v>0</v>
      </c>
      <c r="K40" s="26"/>
      <c r="L40" s="2"/>
    </row>
    <row r="41" spans="2:12" ht="15.75" customHeight="1" x14ac:dyDescent="0.25">
      <c r="B41" s="57"/>
      <c r="C41" s="142"/>
      <c r="D41" s="12">
        <f t="shared" si="0"/>
        <v>23</v>
      </c>
      <c r="E41" s="13" t="s">
        <v>32</v>
      </c>
      <c r="F41" s="14">
        <v>0.1</v>
      </c>
      <c r="G41" s="14">
        <f t="shared" si="1"/>
        <v>3.6630036630036618E-2</v>
      </c>
      <c r="H41" s="25"/>
      <c r="I41" s="70">
        <f>'Dados de Entrada'!AA22</f>
        <v>0</v>
      </c>
      <c r="J41" s="14">
        <f t="shared" si="2"/>
        <v>0</v>
      </c>
      <c r="K41" s="26"/>
      <c r="L41" s="2"/>
    </row>
    <row r="42" spans="2:12" ht="15.75" customHeight="1" x14ac:dyDescent="0.25">
      <c r="B42" s="57"/>
      <c r="C42" s="137"/>
      <c r="D42" s="12">
        <f t="shared" si="0"/>
        <v>24</v>
      </c>
      <c r="E42" s="13" t="s">
        <v>33</v>
      </c>
      <c r="F42" s="14">
        <v>0.05</v>
      </c>
      <c r="G42" s="14">
        <f t="shared" si="1"/>
        <v>1.8315018315018309E-2</v>
      </c>
      <c r="H42" s="25"/>
      <c r="I42" s="70">
        <f>'Dados de Entrada'!AB22</f>
        <v>0</v>
      </c>
      <c r="J42" s="14">
        <f t="shared" si="2"/>
        <v>0</v>
      </c>
      <c r="K42" s="26"/>
      <c r="L42" s="2"/>
    </row>
    <row r="43" spans="2:12" ht="15.75" customHeight="1" x14ac:dyDescent="0.25">
      <c r="B43" s="57"/>
      <c r="C43" s="136" t="s">
        <v>34</v>
      </c>
      <c r="D43" s="12">
        <f t="shared" si="0"/>
        <v>25</v>
      </c>
      <c r="E43" s="13" t="s">
        <v>35</v>
      </c>
      <c r="F43" s="14">
        <v>0.2</v>
      </c>
      <c r="G43" s="14">
        <f t="shared" si="1"/>
        <v>7.3260073260073236E-2</v>
      </c>
      <c r="H43" s="25"/>
      <c r="I43" s="70">
        <f>'Dados de Entrada'!AC22</f>
        <v>0</v>
      </c>
      <c r="J43" s="14">
        <f t="shared" si="2"/>
        <v>0</v>
      </c>
      <c r="K43" s="26"/>
      <c r="L43" s="2"/>
    </row>
    <row r="44" spans="2:12" ht="15.75" customHeight="1" x14ac:dyDescent="0.25">
      <c r="B44" s="57"/>
      <c r="C44" s="142"/>
      <c r="D44" s="12">
        <f t="shared" si="0"/>
        <v>26</v>
      </c>
      <c r="E44" s="13" t="s">
        <v>36</v>
      </c>
      <c r="F44" s="14">
        <v>0.1</v>
      </c>
      <c r="G44" s="14">
        <f t="shared" si="1"/>
        <v>3.6630036630036618E-2</v>
      </c>
      <c r="H44" s="25"/>
      <c r="I44" s="70">
        <f>'Dados de Entrada'!AD22</f>
        <v>0</v>
      </c>
      <c r="J44" s="14">
        <f t="shared" si="2"/>
        <v>0</v>
      </c>
      <c r="K44" s="26"/>
      <c r="L44" s="2"/>
    </row>
    <row r="45" spans="2:12" ht="15.75" customHeight="1" x14ac:dyDescent="0.25">
      <c r="B45" s="57"/>
      <c r="C45" s="142"/>
      <c r="D45" s="12">
        <f t="shared" si="0"/>
        <v>27</v>
      </c>
      <c r="E45" s="13" t="s">
        <v>37</v>
      </c>
      <c r="F45" s="14">
        <v>0.15</v>
      </c>
      <c r="G45" s="14">
        <f t="shared" si="1"/>
        <v>5.494505494505493E-2</v>
      </c>
      <c r="H45" s="25"/>
      <c r="I45" s="70">
        <f>'Dados de Entrada'!AE22</f>
        <v>0</v>
      </c>
      <c r="J45" s="14">
        <f t="shared" si="2"/>
        <v>0</v>
      </c>
      <c r="K45" s="26"/>
      <c r="L45" s="2"/>
    </row>
    <row r="46" spans="2:12" ht="15.75" customHeight="1" x14ac:dyDescent="0.25">
      <c r="B46" s="57"/>
      <c r="C46" s="142"/>
      <c r="D46" s="12">
        <f t="shared" si="0"/>
        <v>28</v>
      </c>
      <c r="E46" s="13" t="s">
        <v>38</v>
      </c>
      <c r="F46" s="14">
        <v>0.15</v>
      </c>
      <c r="G46" s="14">
        <f t="shared" si="1"/>
        <v>5.494505494505493E-2</v>
      </c>
      <c r="H46" s="25"/>
      <c r="I46" s="70">
        <f>'Dados de Entrada'!AF22</f>
        <v>0</v>
      </c>
      <c r="J46" s="14">
        <f t="shared" si="2"/>
        <v>0</v>
      </c>
      <c r="K46" s="26"/>
      <c r="L46" s="2"/>
    </row>
    <row r="47" spans="2:12" ht="15.75" customHeight="1" x14ac:dyDescent="0.25">
      <c r="B47" s="57"/>
      <c r="C47" s="142"/>
      <c r="D47" s="12">
        <f t="shared" si="0"/>
        <v>29</v>
      </c>
      <c r="E47" s="13" t="s">
        <v>39</v>
      </c>
      <c r="F47" s="14">
        <v>0.1</v>
      </c>
      <c r="G47" s="14">
        <f t="shared" si="1"/>
        <v>3.6630036630036618E-2</v>
      </c>
      <c r="H47" s="25"/>
      <c r="I47" s="70">
        <f>'Dados de Entrada'!AG22</f>
        <v>0</v>
      </c>
      <c r="J47" s="14">
        <f t="shared" si="2"/>
        <v>0</v>
      </c>
      <c r="K47" s="26"/>
      <c r="L47" s="2"/>
    </row>
    <row r="48" spans="2:12" ht="15.75" customHeight="1" x14ac:dyDescent="0.25">
      <c r="B48" s="57"/>
      <c r="C48" s="142"/>
      <c r="D48" s="12">
        <f t="shared" si="0"/>
        <v>30</v>
      </c>
      <c r="E48" s="13" t="s">
        <v>40</v>
      </c>
      <c r="F48" s="14">
        <v>0.05</v>
      </c>
      <c r="G48" s="14">
        <f t="shared" si="1"/>
        <v>1.8315018315018309E-2</v>
      </c>
      <c r="H48" s="25"/>
      <c r="I48" s="70">
        <f>'Dados de Entrada'!AH22</f>
        <v>0</v>
      </c>
      <c r="J48" s="14">
        <f t="shared" si="2"/>
        <v>0</v>
      </c>
      <c r="K48" s="26"/>
      <c r="L48" s="2"/>
    </row>
    <row r="49" spans="2:12" ht="15.75" customHeight="1" x14ac:dyDescent="0.25">
      <c r="B49" s="57"/>
      <c r="C49" s="142"/>
      <c r="D49" s="12">
        <f t="shared" si="0"/>
        <v>31</v>
      </c>
      <c r="E49" s="13" t="s">
        <v>41</v>
      </c>
      <c r="F49" s="14">
        <v>0.1</v>
      </c>
      <c r="G49" s="14">
        <f t="shared" si="1"/>
        <v>3.6630036630036618E-2</v>
      </c>
      <c r="H49" s="25"/>
      <c r="I49" s="70">
        <f>'Dados de Entrada'!AI22</f>
        <v>0</v>
      </c>
      <c r="J49" s="14">
        <f t="shared" si="2"/>
        <v>0</v>
      </c>
      <c r="K49" s="26"/>
      <c r="L49" s="2"/>
    </row>
    <row r="50" spans="2:12" ht="15.75" customHeight="1" x14ac:dyDescent="0.25">
      <c r="B50" s="57"/>
      <c r="C50" s="142"/>
      <c r="D50" s="12">
        <f t="shared" si="0"/>
        <v>32</v>
      </c>
      <c r="E50" s="13" t="s">
        <v>42</v>
      </c>
      <c r="F50" s="14">
        <v>0.1</v>
      </c>
      <c r="G50" s="14">
        <f t="shared" si="1"/>
        <v>3.6630036630036618E-2</v>
      </c>
      <c r="H50" s="25"/>
      <c r="I50" s="70">
        <f>'Dados de Entrada'!AJ22</f>
        <v>0</v>
      </c>
      <c r="J50" s="14">
        <f t="shared" si="2"/>
        <v>0</v>
      </c>
      <c r="K50" s="26"/>
      <c r="L50" s="2"/>
    </row>
    <row r="51" spans="2:12" ht="15.75" customHeight="1" x14ac:dyDescent="0.25">
      <c r="B51" s="57"/>
      <c r="C51" s="142"/>
      <c r="D51" s="12">
        <f t="shared" si="0"/>
        <v>33</v>
      </c>
      <c r="E51" s="13" t="s">
        <v>43</v>
      </c>
      <c r="F51" s="14">
        <v>0.1</v>
      </c>
      <c r="G51" s="14">
        <f t="shared" si="1"/>
        <v>3.6630036630036618E-2</v>
      </c>
      <c r="H51" s="25"/>
      <c r="I51" s="70">
        <f>'Dados de Entrada'!AK22</f>
        <v>0</v>
      </c>
      <c r="J51" s="14">
        <f t="shared" si="2"/>
        <v>0</v>
      </c>
      <c r="K51" s="26"/>
      <c r="L51" s="2"/>
    </row>
    <row r="52" spans="2:12" ht="15.75" customHeight="1" x14ac:dyDescent="0.25">
      <c r="B52" s="57"/>
      <c r="C52" s="142"/>
      <c r="D52" s="12">
        <f t="shared" si="0"/>
        <v>34</v>
      </c>
      <c r="E52" s="13" t="s">
        <v>44</v>
      </c>
      <c r="F52" s="14">
        <v>0.1</v>
      </c>
      <c r="G52" s="14">
        <f t="shared" si="1"/>
        <v>3.6630036630036618E-2</v>
      </c>
      <c r="H52" s="25"/>
      <c r="I52" s="70">
        <f>'Dados de Entrada'!AL22</f>
        <v>0</v>
      </c>
      <c r="J52" s="14">
        <f t="shared" si="2"/>
        <v>0</v>
      </c>
      <c r="K52" s="26"/>
      <c r="L52" s="2"/>
    </row>
    <row r="53" spans="2:12" ht="15.75" customHeight="1" x14ac:dyDescent="0.25">
      <c r="B53" s="57"/>
      <c r="C53" s="137"/>
      <c r="D53" s="12">
        <f t="shared" si="0"/>
        <v>35</v>
      </c>
      <c r="E53" s="13" t="s">
        <v>45</v>
      </c>
      <c r="F53" s="14">
        <v>0.05</v>
      </c>
      <c r="G53" s="14">
        <f t="shared" si="1"/>
        <v>1.8315018315018309E-2</v>
      </c>
      <c r="H53" s="25"/>
      <c r="I53" s="70">
        <f>'Dados de Entrada'!AM22</f>
        <v>0</v>
      </c>
      <c r="J53" s="14">
        <f t="shared" si="2"/>
        <v>0</v>
      </c>
      <c r="K53" s="26"/>
      <c r="L53" s="2"/>
    </row>
    <row r="54" spans="2:12" ht="15.75" customHeight="1" x14ac:dyDescent="0.25">
      <c r="B54" s="57"/>
      <c r="C54" s="136" t="s">
        <v>46</v>
      </c>
      <c r="D54" s="12">
        <f t="shared" si="0"/>
        <v>36</v>
      </c>
      <c r="E54" s="13" t="s">
        <v>47</v>
      </c>
      <c r="F54" s="14">
        <v>0.1</v>
      </c>
      <c r="G54" s="14">
        <f t="shared" si="1"/>
        <v>3.6630036630036618E-2</v>
      </c>
      <c r="H54" s="25"/>
      <c r="I54" s="70">
        <f>'Dados de Entrada'!AN22</f>
        <v>0</v>
      </c>
      <c r="J54" s="14">
        <f t="shared" si="2"/>
        <v>0</v>
      </c>
      <c r="K54" s="26"/>
      <c r="L54" s="2"/>
    </row>
    <row r="55" spans="2:12" ht="15.75" customHeight="1" x14ac:dyDescent="0.25">
      <c r="B55" s="57"/>
      <c r="C55" s="137"/>
      <c r="D55" s="12">
        <f t="shared" si="0"/>
        <v>37</v>
      </c>
      <c r="E55" s="13" t="s">
        <v>48</v>
      </c>
      <c r="F55" s="14">
        <v>0.1</v>
      </c>
      <c r="G55" s="14">
        <f t="shared" si="1"/>
        <v>3.6630036630036618E-2</v>
      </c>
      <c r="H55" s="25"/>
      <c r="I55" s="70">
        <f>'Dados de Entrada'!AO22</f>
        <v>0</v>
      </c>
      <c r="J55" s="14">
        <f t="shared" si="2"/>
        <v>0</v>
      </c>
      <c r="K55" s="26"/>
      <c r="L55" s="2"/>
    </row>
    <row r="56" spans="2:12" ht="15.75" customHeight="1" x14ac:dyDescent="0.25">
      <c r="B56" s="57"/>
      <c r="C56" s="136" t="s">
        <v>49</v>
      </c>
      <c r="D56" s="12">
        <f t="shared" si="0"/>
        <v>38</v>
      </c>
      <c r="E56" s="13" t="s">
        <v>50</v>
      </c>
      <c r="F56" s="14">
        <v>1</v>
      </c>
      <c r="G56" s="14">
        <f t="shared" si="1"/>
        <v>0.36630036630036622</v>
      </c>
      <c r="H56" s="25"/>
      <c r="I56" s="70">
        <f>'Dados de Entrada'!AP22</f>
        <v>0</v>
      </c>
      <c r="J56" s="14">
        <f t="shared" si="2"/>
        <v>0</v>
      </c>
      <c r="K56" s="26"/>
      <c r="L56" s="2"/>
    </row>
    <row r="57" spans="2:12" ht="15.75" customHeight="1" x14ac:dyDescent="0.25">
      <c r="B57" s="57"/>
      <c r="C57" s="142"/>
      <c r="D57" s="12">
        <f t="shared" si="0"/>
        <v>39</v>
      </c>
      <c r="E57" s="13" t="s">
        <v>51</v>
      </c>
      <c r="F57" s="14">
        <v>1</v>
      </c>
      <c r="G57" s="14">
        <f t="shared" si="1"/>
        <v>0.36630036630036622</v>
      </c>
      <c r="H57" s="25"/>
      <c r="I57" s="70">
        <f>'Dados de Entrada'!AQ22</f>
        <v>0</v>
      </c>
      <c r="J57" s="14">
        <f t="shared" si="2"/>
        <v>0</v>
      </c>
      <c r="K57" s="26"/>
      <c r="L57" s="2"/>
    </row>
    <row r="58" spans="2:12" ht="15.75" customHeight="1" x14ac:dyDescent="0.25">
      <c r="B58" s="57"/>
      <c r="C58" s="142"/>
      <c r="D58" s="12">
        <f t="shared" si="0"/>
        <v>40</v>
      </c>
      <c r="E58" s="13" t="s">
        <v>52</v>
      </c>
      <c r="F58" s="14">
        <v>0.5</v>
      </c>
      <c r="G58" s="14">
        <f t="shared" si="1"/>
        <v>0.18315018315018311</v>
      </c>
      <c r="H58" s="25"/>
      <c r="I58" s="70">
        <f>'Dados de Entrada'!AR22</f>
        <v>0</v>
      </c>
      <c r="J58" s="14">
        <f t="shared" si="2"/>
        <v>0</v>
      </c>
      <c r="K58" s="26"/>
      <c r="L58" s="2"/>
    </row>
    <row r="59" spans="2:12" ht="15.75" customHeight="1" x14ac:dyDescent="0.25">
      <c r="B59" s="57"/>
      <c r="C59" s="142"/>
      <c r="D59" s="12">
        <f t="shared" si="0"/>
        <v>41</v>
      </c>
      <c r="E59" s="13" t="s">
        <v>53</v>
      </c>
      <c r="F59" s="14">
        <v>0.7</v>
      </c>
      <c r="G59" s="14">
        <f t="shared" si="1"/>
        <v>0.25641025641025633</v>
      </c>
      <c r="H59" s="25"/>
      <c r="I59" s="70">
        <f>'Dados de Entrada'!AS22</f>
        <v>0</v>
      </c>
      <c r="J59" s="14">
        <f t="shared" si="2"/>
        <v>0</v>
      </c>
      <c r="K59" s="26"/>
      <c r="L59" s="2"/>
    </row>
    <row r="60" spans="2:12" ht="15.75" customHeight="1" x14ac:dyDescent="0.25">
      <c r="B60" s="57"/>
      <c r="C60" s="142"/>
      <c r="D60" s="12">
        <f t="shared" si="0"/>
        <v>42</v>
      </c>
      <c r="E60" s="13" t="s">
        <v>54</v>
      </c>
      <c r="F60" s="14">
        <v>0.5</v>
      </c>
      <c r="G60" s="14">
        <f t="shared" si="1"/>
        <v>0.18315018315018311</v>
      </c>
      <c r="H60" s="25"/>
      <c r="I60" s="70">
        <f>'Dados de Entrada'!AT22</f>
        <v>0</v>
      </c>
      <c r="J60" s="14">
        <f t="shared" si="2"/>
        <v>0</v>
      </c>
      <c r="K60" s="26"/>
      <c r="L60" s="2"/>
    </row>
    <row r="61" spans="2:12" ht="15.75" customHeight="1" x14ac:dyDescent="0.25">
      <c r="B61" s="57"/>
      <c r="C61" s="142"/>
      <c r="D61" s="12">
        <f t="shared" si="0"/>
        <v>43</v>
      </c>
      <c r="E61" s="13" t="s">
        <v>55</v>
      </c>
      <c r="F61" s="14">
        <v>0.5</v>
      </c>
      <c r="G61" s="14">
        <f t="shared" si="1"/>
        <v>0.18315018315018311</v>
      </c>
      <c r="H61" s="25"/>
      <c r="I61" s="70">
        <f>'Dados de Entrada'!AU22</f>
        <v>0</v>
      </c>
      <c r="J61" s="14">
        <f t="shared" si="2"/>
        <v>0</v>
      </c>
      <c r="K61" s="26"/>
      <c r="L61" s="2"/>
    </row>
    <row r="62" spans="2:12" ht="15.75" customHeight="1" x14ac:dyDescent="0.25">
      <c r="B62" s="57"/>
      <c r="C62" s="142"/>
      <c r="D62" s="12">
        <f t="shared" si="0"/>
        <v>44</v>
      </c>
      <c r="E62" s="13" t="s">
        <v>56</v>
      </c>
      <c r="F62" s="14">
        <v>0.5</v>
      </c>
      <c r="G62" s="14">
        <f t="shared" si="1"/>
        <v>0.18315018315018311</v>
      </c>
      <c r="H62" s="25"/>
      <c r="I62" s="70">
        <f>'Dados de Entrada'!AV22</f>
        <v>0</v>
      </c>
      <c r="J62" s="14">
        <f t="shared" si="2"/>
        <v>0</v>
      </c>
      <c r="K62" s="26"/>
      <c r="L62" s="2"/>
    </row>
    <row r="63" spans="2:12" ht="15.75" customHeight="1" x14ac:dyDescent="0.25">
      <c r="B63" s="57"/>
      <c r="C63" s="137"/>
      <c r="D63" s="12">
        <f t="shared" si="0"/>
        <v>45</v>
      </c>
      <c r="E63" s="13" t="s">
        <v>57</v>
      </c>
      <c r="F63" s="14">
        <v>0.5</v>
      </c>
      <c r="G63" s="14">
        <f t="shared" si="1"/>
        <v>0.18315018315018311</v>
      </c>
      <c r="H63" s="25"/>
      <c r="I63" s="70">
        <f>'Dados de Entrada'!AW22</f>
        <v>0</v>
      </c>
      <c r="J63" s="14">
        <f t="shared" si="2"/>
        <v>0</v>
      </c>
      <c r="K63" s="26"/>
      <c r="L63" s="2"/>
    </row>
    <row r="64" spans="2:12" ht="15.75" customHeight="1" x14ac:dyDescent="0.25">
      <c r="B64" s="57"/>
      <c r="C64" s="136" t="s">
        <v>58</v>
      </c>
      <c r="D64" s="12">
        <f t="shared" si="0"/>
        <v>46</v>
      </c>
      <c r="E64" s="13" t="s">
        <v>59</v>
      </c>
      <c r="F64" s="14">
        <v>0.2</v>
      </c>
      <c r="G64" s="14">
        <f t="shared" si="1"/>
        <v>7.3260073260073236E-2</v>
      </c>
      <c r="H64" s="25"/>
      <c r="I64" s="70">
        <f>'Dados de Entrada'!AX22</f>
        <v>0</v>
      </c>
      <c r="J64" s="14">
        <f t="shared" si="2"/>
        <v>0</v>
      </c>
      <c r="K64" s="26"/>
      <c r="L64" s="2"/>
    </row>
    <row r="65" spans="2:12" ht="15.75" customHeight="1" x14ac:dyDescent="0.25">
      <c r="B65" s="57"/>
      <c r="C65" s="142"/>
      <c r="D65" s="12">
        <f t="shared" si="0"/>
        <v>47</v>
      </c>
      <c r="E65" s="13" t="s">
        <v>60</v>
      </c>
      <c r="F65" s="14">
        <v>0.2</v>
      </c>
      <c r="G65" s="14">
        <f t="shared" si="1"/>
        <v>7.3260073260073236E-2</v>
      </c>
      <c r="H65" s="25"/>
      <c r="I65" s="70">
        <f>'Dados de Entrada'!AY22</f>
        <v>0</v>
      </c>
      <c r="J65" s="14">
        <f t="shared" si="2"/>
        <v>0</v>
      </c>
      <c r="K65" s="26"/>
      <c r="L65" s="2"/>
    </row>
    <row r="66" spans="2:12" ht="15.75" customHeight="1" x14ac:dyDescent="0.25">
      <c r="B66" s="57"/>
      <c r="C66" s="142"/>
      <c r="D66" s="12">
        <f t="shared" si="0"/>
        <v>48</v>
      </c>
      <c r="E66" s="13" t="s">
        <v>61</v>
      </c>
      <c r="F66" s="14">
        <v>0.2</v>
      </c>
      <c r="G66" s="14">
        <f t="shared" si="1"/>
        <v>7.3260073260073236E-2</v>
      </c>
      <c r="H66" s="25"/>
      <c r="I66" s="70">
        <f>'Dados de Entrada'!AZ22</f>
        <v>0</v>
      </c>
      <c r="J66" s="14">
        <f t="shared" si="2"/>
        <v>0</v>
      </c>
      <c r="K66" s="26"/>
      <c r="L66" s="2"/>
    </row>
    <row r="67" spans="2:12" ht="15.75" customHeight="1" x14ac:dyDescent="0.25">
      <c r="B67" s="57"/>
      <c r="C67" s="142"/>
      <c r="D67" s="12">
        <f t="shared" si="0"/>
        <v>49</v>
      </c>
      <c r="E67" s="13" t="s">
        <v>62</v>
      </c>
      <c r="F67" s="14">
        <v>0.2</v>
      </c>
      <c r="G67" s="14">
        <f t="shared" si="1"/>
        <v>7.3260073260073236E-2</v>
      </c>
      <c r="H67" s="25"/>
      <c r="I67" s="70">
        <f>'Dados de Entrada'!BA22</f>
        <v>0</v>
      </c>
      <c r="J67" s="14">
        <f t="shared" si="2"/>
        <v>0</v>
      </c>
      <c r="K67" s="26"/>
      <c r="L67" s="2"/>
    </row>
    <row r="68" spans="2:12" ht="15.75" customHeight="1" x14ac:dyDescent="0.25">
      <c r="B68" s="57"/>
      <c r="C68" s="142"/>
      <c r="D68" s="12">
        <f t="shared" si="0"/>
        <v>50</v>
      </c>
      <c r="E68" s="13" t="s">
        <v>63</v>
      </c>
      <c r="F68" s="14">
        <v>0.2</v>
      </c>
      <c r="G68" s="14">
        <f t="shared" si="1"/>
        <v>7.3260073260073236E-2</v>
      </c>
      <c r="H68" s="25"/>
      <c r="I68" s="70">
        <f>'Dados de Entrada'!BB22</f>
        <v>0</v>
      </c>
      <c r="J68" s="14">
        <f t="shared" si="2"/>
        <v>0</v>
      </c>
      <c r="K68" s="26"/>
      <c r="L68" s="2"/>
    </row>
    <row r="69" spans="2:12" ht="15.75" customHeight="1" x14ac:dyDescent="0.25">
      <c r="B69" s="57"/>
      <c r="C69" s="138" t="s">
        <v>64</v>
      </c>
      <c r="D69" s="39">
        <f t="shared" si="0"/>
        <v>51</v>
      </c>
      <c r="E69" s="13" t="s">
        <v>65</v>
      </c>
      <c r="F69" s="14">
        <v>0.3</v>
      </c>
      <c r="G69" s="14">
        <f t="shared" si="1"/>
        <v>0.10989010989010986</v>
      </c>
      <c r="H69" s="25"/>
      <c r="I69" s="70">
        <f>'Dados de Entrada'!BC22</f>
        <v>0</v>
      </c>
      <c r="J69" s="14">
        <f t="shared" si="2"/>
        <v>0</v>
      </c>
      <c r="K69" s="26"/>
      <c r="L69" s="2"/>
    </row>
    <row r="70" spans="2:12" ht="15.75" customHeight="1" x14ac:dyDescent="0.25">
      <c r="B70" s="57"/>
      <c r="C70" s="138"/>
      <c r="D70" s="39">
        <f t="shared" si="0"/>
        <v>52</v>
      </c>
      <c r="E70" s="13" t="s">
        <v>66</v>
      </c>
      <c r="F70" s="14">
        <v>0.3</v>
      </c>
      <c r="G70" s="14">
        <f t="shared" si="1"/>
        <v>0.10989010989010986</v>
      </c>
      <c r="H70" s="25"/>
      <c r="I70" s="70">
        <f>'Dados de Entrada'!BD22</f>
        <v>0</v>
      </c>
      <c r="J70" s="14">
        <f t="shared" si="2"/>
        <v>0</v>
      </c>
      <c r="K70" s="26"/>
      <c r="L70" s="2"/>
    </row>
    <row r="71" spans="2:12" ht="15.75" customHeight="1" x14ac:dyDescent="0.25">
      <c r="B71" s="57"/>
      <c r="C71" s="138"/>
      <c r="D71" s="39">
        <f t="shared" si="0"/>
        <v>53</v>
      </c>
      <c r="E71" s="13" t="s">
        <v>67</v>
      </c>
      <c r="F71" s="14">
        <v>0.3</v>
      </c>
      <c r="G71" s="14">
        <f t="shared" si="1"/>
        <v>0.10989010989010986</v>
      </c>
      <c r="H71" s="25"/>
      <c r="I71" s="70">
        <f>'Dados de Entrada'!BE22</f>
        <v>0</v>
      </c>
      <c r="J71" s="14">
        <f t="shared" si="2"/>
        <v>0</v>
      </c>
      <c r="K71" s="26"/>
      <c r="L71" s="2"/>
    </row>
    <row r="72" spans="2:12" ht="15.75" customHeight="1" x14ac:dyDescent="0.25">
      <c r="B72" s="57"/>
      <c r="C72" s="139"/>
      <c r="D72" s="40">
        <f>D71+1</f>
        <v>54</v>
      </c>
      <c r="E72" s="41" t="s">
        <v>68</v>
      </c>
      <c r="F72" s="14">
        <v>0.3</v>
      </c>
      <c r="G72" s="14">
        <f t="shared" si="1"/>
        <v>0.10989010989010986</v>
      </c>
      <c r="H72" s="25"/>
      <c r="I72" s="71">
        <f>'Dados de Entrada'!BF22</f>
        <v>0</v>
      </c>
      <c r="J72" s="42">
        <f t="shared" si="2"/>
        <v>0</v>
      </c>
      <c r="K72" s="26"/>
      <c r="L72" s="2"/>
    </row>
    <row r="73" spans="2:12" ht="15.75" x14ac:dyDescent="0.25">
      <c r="B73" s="57"/>
      <c r="C73" s="138" t="s">
        <v>91</v>
      </c>
      <c r="D73" s="43">
        <f t="shared" ref="D73:D89" si="3">D72+1</f>
        <v>55</v>
      </c>
      <c r="E73" s="44" t="s">
        <v>88</v>
      </c>
      <c r="F73" s="45">
        <v>2.5</v>
      </c>
      <c r="G73" s="14">
        <f t="shared" si="1"/>
        <v>0.9157509157509155</v>
      </c>
      <c r="H73" s="25"/>
      <c r="I73" s="72">
        <f>IF('Dados de Entrada'!B25="Doutorado",1,0)</f>
        <v>0</v>
      </c>
      <c r="J73" s="42">
        <f t="shared" si="2"/>
        <v>0</v>
      </c>
      <c r="K73" s="26"/>
      <c r="L73" s="2"/>
    </row>
    <row r="74" spans="2:12" ht="15.75" x14ac:dyDescent="0.25">
      <c r="B74" s="57"/>
      <c r="C74" s="138"/>
      <c r="D74" s="43">
        <f t="shared" si="3"/>
        <v>56</v>
      </c>
      <c r="E74" s="44" t="s">
        <v>89</v>
      </c>
      <c r="F74" s="45">
        <v>1.5</v>
      </c>
      <c r="G74" s="14">
        <f t="shared" si="1"/>
        <v>0.54945054945054927</v>
      </c>
      <c r="H74" s="25"/>
      <c r="I74" s="72">
        <f>IF('Dados de Entrada'!B25="Mestrado",1,0)</f>
        <v>0</v>
      </c>
      <c r="J74" s="42">
        <f t="shared" si="2"/>
        <v>0</v>
      </c>
      <c r="K74" s="26"/>
      <c r="L74" s="2"/>
    </row>
    <row r="75" spans="2:12" ht="15.75" x14ac:dyDescent="0.25">
      <c r="B75" s="57"/>
      <c r="C75" s="138"/>
      <c r="D75" s="43">
        <f t="shared" si="3"/>
        <v>57</v>
      </c>
      <c r="E75" s="44" t="s">
        <v>90</v>
      </c>
      <c r="F75" s="45">
        <v>0.5</v>
      </c>
      <c r="G75" s="14">
        <f t="shared" si="1"/>
        <v>0.18315018315018311</v>
      </c>
      <c r="H75" s="25"/>
      <c r="I75" s="72">
        <f>IF('Dados de Entrada'!B25="Especialização",1,0)</f>
        <v>0</v>
      </c>
      <c r="J75" s="42">
        <f t="shared" si="2"/>
        <v>0</v>
      </c>
      <c r="K75" s="26"/>
      <c r="L75" s="2"/>
    </row>
    <row r="76" spans="2:12" ht="31.5" x14ac:dyDescent="0.25">
      <c r="B76" s="57"/>
      <c r="C76" s="138"/>
      <c r="D76" s="43">
        <f t="shared" si="3"/>
        <v>58</v>
      </c>
      <c r="E76" s="44" t="str">
        <f>'Dados de Entrada'!A26</f>
        <v>▪️ Líder (Titular) de Grupo de Pesquisa Certificado pelo IFAL e CNPq</v>
      </c>
      <c r="F76" s="45">
        <v>0.4</v>
      </c>
      <c r="G76" s="14">
        <f t="shared" si="1"/>
        <v>0.14652014652014647</v>
      </c>
      <c r="H76" s="25"/>
      <c r="I76" s="72">
        <f>IF('Dados de Entrada'!B26="Sim",1,0)</f>
        <v>0</v>
      </c>
      <c r="J76" s="42">
        <f t="shared" si="2"/>
        <v>0</v>
      </c>
      <c r="K76" s="26"/>
      <c r="L76" s="2"/>
    </row>
    <row r="77" spans="2:12" ht="47.25" x14ac:dyDescent="0.25">
      <c r="B77" s="57"/>
      <c r="C77" s="138"/>
      <c r="D77" s="43">
        <f t="shared" si="3"/>
        <v>59</v>
      </c>
      <c r="E77" s="44" t="str">
        <f>'Dados de Entrada'!C31</f>
        <v>Número de disciplinas distintas ministradas como Professora/or permanente em programa de pós-graduação stricto sensu</v>
      </c>
      <c r="F77" s="45">
        <v>1</v>
      </c>
      <c r="G77" s="14">
        <f t="shared" si="1"/>
        <v>0.36630036630036622</v>
      </c>
      <c r="H77" s="25"/>
      <c r="I77" s="72">
        <f>'Dados de Entrada'!C32</f>
        <v>0</v>
      </c>
      <c r="J77" s="42">
        <f t="shared" si="2"/>
        <v>0</v>
      </c>
      <c r="K77" s="26"/>
      <c r="L77" s="2"/>
    </row>
    <row r="78" spans="2:12" ht="47.25" x14ac:dyDescent="0.25">
      <c r="B78" s="57"/>
      <c r="C78" s="138"/>
      <c r="D78" s="43">
        <f t="shared" si="3"/>
        <v>60</v>
      </c>
      <c r="E78" s="44" t="str">
        <f>'Dados de Entrada'!D31</f>
        <v>Número de disciplinas distintas ministradas como Professora/or colaborador em programa de pós-graduação stricto sensu</v>
      </c>
      <c r="F78" s="45">
        <v>0.7</v>
      </c>
      <c r="G78" s="14">
        <f t="shared" si="1"/>
        <v>0.25641025641025633</v>
      </c>
      <c r="H78" s="25"/>
      <c r="I78" s="72">
        <f>'Dados de Entrada'!D32</f>
        <v>0</v>
      </c>
      <c r="J78" s="42">
        <f t="shared" si="2"/>
        <v>0</v>
      </c>
      <c r="K78" s="26"/>
      <c r="L78" s="2"/>
    </row>
    <row r="79" spans="2:12" ht="31.5" x14ac:dyDescent="0.25">
      <c r="B79" s="57"/>
      <c r="C79" s="138"/>
      <c r="D79" s="43">
        <f t="shared" si="3"/>
        <v>61</v>
      </c>
      <c r="E79" s="44" t="str">
        <f>'Dados de Entrada'!E31</f>
        <v>Número de disciplinas distintas ministradas como Professora/or em curso de pós-graduação lato sensu</v>
      </c>
      <c r="F79" s="45">
        <v>0.5</v>
      </c>
      <c r="G79" s="14">
        <f t="shared" si="1"/>
        <v>0.18315018315018311</v>
      </c>
      <c r="H79" s="25"/>
      <c r="I79" s="72">
        <f>'Dados de Entrada'!E32</f>
        <v>0</v>
      </c>
      <c r="J79" s="42">
        <f t="shared" si="2"/>
        <v>0</v>
      </c>
      <c r="K79" s="26"/>
      <c r="L79" s="2"/>
    </row>
    <row r="80" spans="2:12" ht="15.75" x14ac:dyDescent="0.25">
      <c r="B80" s="57"/>
      <c r="C80" s="138"/>
      <c r="D80" s="43">
        <f t="shared" si="3"/>
        <v>62</v>
      </c>
      <c r="E80" s="44" t="str">
        <f>'Dados de Entrada'!F31</f>
        <v>Orientação de projeto com financiamento externo</v>
      </c>
      <c r="F80" s="45">
        <v>0.3</v>
      </c>
      <c r="G80" s="14">
        <f t="shared" si="1"/>
        <v>0.10989010989010986</v>
      </c>
      <c r="H80" s="25"/>
      <c r="I80" s="72">
        <f>'Dados de Entrada'!F32</f>
        <v>0</v>
      </c>
      <c r="J80" s="42">
        <f t="shared" si="2"/>
        <v>0</v>
      </c>
      <c r="K80" s="26"/>
      <c r="L80" s="2"/>
    </row>
    <row r="81" spans="2:12" ht="15.75" x14ac:dyDescent="0.25">
      <c r="B81" s="57"/>
      <c r="C81" s="138"/>
      <c r="D81" s="43">
        <f t="shared" si="3"/>
        <v>63</v>
      </c>
      <c r="E81" s="44" t="str">
        <f>'Dados de Entrada'!G31</f>
        <v>Artigos aceitos para publicação</v>
      </c>
      <c r="F81" s="45">
        <v>0.1</v>
      </c>
      <c r="G81" s="14">
        <f t="shared" si="1"/>
        <v>3.6630036630036618E-2</v>
      </c>
      <c r="H81" s="25"/>
      <c r="I81" s="72">
        <f>'Dados de Entrada'!G32</f>
        <v>0</v>
      </c>
      <c r="J81" s="42">
        <f t="shared" si="2"/>
        <v>0</v>
      </c>
      <c r="K81" s="26"/>
      <c r="L81" s="2"/>
    </row>
    <row r="82" spans="2:12" ht="15.75" x14ac:dyDescent="0.25">
      <c r="B82" s="57"/>
      <c r="C82" s="138"/>
      <c r="D82" s="43">
        <f t="shared" si="3"/>
        <v>64</v>
      </c>
      <c r="E82" s="44" t="str">
        <f>'Dados de Entrada'!H31</f>
        <v>Textos em jornais ou revistas (magazine)</v>
      </c>
      <c r="F82" s="45">
        <v>0.1</v>
      </c>
      <c r="G82" s="14">
        <f t="shared" si="1"/>
        <v>3.6630036630036618E-2</v>
      </c>
      <c r="H82" s="25"/>
      <c r="I82" s="72">
        <f>'Dados de Entrada'!H32</f>
        <v>0</v>
      </c>
      <c r="J82" s="42">
        <f t="shared" si="2"/>
        <v>0</v>
      </c>
      <c r="K82" s="26"/>
      <c r="L82" s="2"/>
    </row>
    <row r="83" spans="2:12" ht="15.75" x14ac:dyDescent="0.25">
      <c r="B83" s="57"/>
      <c r="C83" s="138"/>
      <c r="D83" s="43">
        <f t="shared" si="3"/>
        <v>65</v>
      </c>
      <c r="E83" s="44" t="str">
        <f>'Dados de Entrada'!I31</f>
        <v>Apresentações de trabalhos</v>
      </c>
      <c r="F83" s="45">
        <v>0.1</v>
      </c>
      <c r="G83" s="14">
        <f t="shared" si="1"/>
        <v>3.6630036630036618E-2</v>
      </c>
      <c r="H83" s="25"/>
      <c r="I83" s="72">
        <f>'Dados de Entrada'!I32</f>
        <v>0</v>
      </c>
      <c r="J83" s="42">
        <f t="shared" si="2"/>
        <v>0</v>
      </c>
      <c r="K83" s="26"/>
      <c r="L83" s="2"/>
    </row>
    <row r="84" spans="2:12" ht="31.5" x14ac:dyDescent="0.25">
      <c r="B84" s="57"/>
      <c r="C84" s="138"/>
      <c r="D84" s="43">
        <f t="shared" si="3"/>
        <v>66</v>
      </c>
      <c r="E84" s="44" t="str">
        <f>'Dados de Entrada'!J31</f>
        <v>Participação em eventos, congressos, exposições, feiras e olimpíadas</v>
      </c>
      <c r="F84" s="45">
        <v>0.1</v>
      </c>
      <c r="G84" s="14">
        <f t="shared" ref="G84:G92" si="4">10*F84/SUM($F$19:$F$100)</f>
        <v>3.6630036630036618E-2</v>
      </c>
      <c r="H84" s="25"/>
      <c r="I84" s="72">
        <f>'Dados de Entrada'!J32</f>
        <v>0</v>
      </c>
      <c r="J84" s="42">
        <f t="shared" ref="J84:J89" si="5">I84*G84</f>
        <v>0</v>
      </c>
      <c r="K84" s="26"/>
      <c r="L84" s="2"/>
    </row>
    <row r="85" spans="2:12" ht="31.5" x14ac:dyDescent="0.25">
      <c r="B85" s="57"/>
      <c r="C85" s="138"/>
      <c r="D85" s="43">
        <f t="shared" si="3"/>
        <v>67</v>
      </c>
      <c r="E85" s="44" t="str">
        <f>'Dados de Entrada'!K31</f>
        <v>Organização de eventos, congressos, exposições, feiras e olimpíadas</v>
      </c>
      <c r="F85" s="45">
        <v>0.3</v>
      </c>
      <c r="G85" s="14">
        <f t="shared" si="4"/>
        <v>0.10989010989010986</v>
      </c>
      <c r="H85" s="25"/>
      <c r="I85" s="72">
        <f>'Dados de Entrada'!K32</f>
        <v>0</v>
      </c>
      <c r="J85" s="42">
        <f t="shared" si="5"/>
        <v>0</v>
      </c>
      <c r="K85" s="26"/>
      <c r="L85" s="2"/>
    </row>
    <row r="86" spans="2:12" ht="31.5" x14ac:dyDescent="0.25">
      <c r="B86" s="57"/>
      <c r="C86" s="138"/>
      <c r="D86" s="43">
        <f t="shared" si="3"/>
        <v>68</v>
      </c>
      <c r="E86" s="44" t="str">
        <f>'Dados de Entrada'!L31</f>
        <v>1º lugar em eventos, congressos, exposições, feiras e olimpíadas</v>
      </c>
      <c r="F86" s="45">
        <v>0.5</v>
      </c>
      <c r="G86" s="14">
        <f t="shared" si="4"/>
        <v>0.18315018315018311</v>
      </c>
      <c r="H86" s="25"/>
      <c r="I86" s="72">
        <f>'Dados de Entrada'!L32</f>
        <v>0</v>
      </c>
      <c r="J86" s="42">
        <f t="shared" si="5"/>
        <v>0</v>
      </c>
      <c r="K86" s="26"/>
      <c r="L86" s="2"/>
    </row>
    <row r="87" spans="2:12" ht="31.5" x14ac:dyDescent="0.25">
      <c r="B87" s="57"/>
      <c r="C87" s="138"/>
      <c r="D87" s="43">
        <f t="shared" si="3"/>
        <v>69</v>
      </c>
      <c r="E87" s="44" t="str">
        <f>'Dados de Entrada'!M31</f>
        <v>2º lugar em eventos, congressos, exposições, feiras e olimpíadas</v>
      </c>
      <c r="F87" s="45">
        <v>0.3</v>
      </c>
      <c r="G87" s="14">
        <f t="shared" si="4"/>
        <v>0.10989010989010986</v>
      </c>
      <c r="H87" s="25"/>
      <c r="I87" s="72">
        <f>'Dados de Entrada'!M32</f>
        <v>0</v>
      </c>
      <c r="J87" s="42">
        <f t="shared" si="5"/>
        <v>0</v>
      </c>
      <c r="K87" s="26"/>
      <c r="L87" s="2"/>
    </row>
    <row r="88" spans="2:12" ht="31.5" x14ac:dyDescent="0.25">
      <c r="B88" s="57"/>
      <c r="C88" s="138"/>
      <c r="D88" s="43">
        <f t="shared" si="3"/>
        <v>70</v>
      </c>
      <c r="E88" s="44" t="str">
        <f>'Dados de Entrada'!N31</f>
        <v>3º lugar em eventos, congressos, exposições, feiras e olimpíadas</v>
      </c>
      <c r="F88" s="45">
        <v>0.2</v>
      </c>
      <c r="G88" s="14">
        <f t="shared" si="4"/>
        <v>7.3260073260073236E-2</v>
      </c>
      <c r="H88" s="25"/>
      <c r="I88" s="72">
        <f>'Dados de Entrada'!N32</f>
        <v>0</v>
      </c>
      <c r="J88" s="42">
        <f t="shared" si="5"/>
        <v>0</v>
      </c>
      <c r="K88" s="26"/>
      <c r="L88" s="2"/>
    </row>
    <row r="89" spans="2:12" ht="15.75" x14ac:dyDescent="0.25">
      <c r="B89" s="57"/>
      <c r="C89" s="138"/>
      <c r="D89" s="43">
        <f t="shared" si="3"/>
        <v>71</v>
      </c>
      <c r="E89" s="44" t="str">
        <f>'Dados de Entrada'!O31</f>
        <v>Menção Honrosa</v>
      </c>
      <c r="F89" s="45">
        <v>0.1</v>
      </c>
      <c r="G89" s="14">
        <f t="shared" si="4"/>
        <v>3.6630036630036618E-2</v>
      </c>
      <c r="H89" s="25"/>
      <c r="I89" s="72">
        <f>'Dados de Entrada'!O32</f>
        <v>0</v>
      </c>
      <c r="J89" s="42">
        <f t="shared" si="5"/>
        <v>0</v>
      </c>
      <c r="K89" s="26"/>
      <c r="L89" s="2"/>
    </row>
    <row r="90" spans="2:12" ht="78.75" x14ac:dyDescent="0.25">
      <c r="B90" s="57"/>
      <c r="C90" s="138"/>
      <c r="D90" s="43">
        <f>D89+1</f>
        <v>72</v>
      </c>
      <c r="E90" s="44" t="str">
        <f>'Dados de Entrada'!P31</f>
        <v xml:space="preserve">Exercício de função de gestão relacionada à Pesquisa,
Inovação ou Pós-Graduação; Chefia de  Coordenação/Direção/Departamento de Pesquisa, Pós-graduação e Inovação ou Coordenação de Curso de Pós-graduação (por semestre) </v>
      </c>
      <c r="F90" s="45">
        <v>0.2</v>
      </c>
      <c r="G90" s="14">
        <f t="shared" si="4"/>
        <v>7.3260073260073236E-2</v>
      </c>
      <c r="H90" s="25"/>
      <c r="I90" s="72">
        <f>'Dados de Entrada'!P32</f>
        <v>0</v>
      </c>
      <c r="J90" s="45">
        <f>I90*G90</f>
        <v>0</v>
      </c>
      <c r="K90" s="26"/>
      <c r="L90" s="2"/>
    </row>
    <row r="91" spans="2:12" ht="31.5" x14ac:dyDescent="0.25">
      <c r="B91" s="57"/>
      <c r="C91" s="138"/>
      <c r="D91" s="43">
        <f t="shared" ref="D91:D92" si="6">D90+1</f>
        <v>73</v>
      </c>
      <c r="E91" s="44" t="str">
        <f>'Dados de Entrada'!Q31</f>
        <v xml:space="preserve">Exercício de função de gestão de outra natureza (por semestre) </v>
      </c>
      <c r="F91" s="45">
        <v>0.1</v>
      </c>
      <c r="G91" s="14">
        <f t="shared" si="4"/>
        <v>3.6630036630036618E-2</v>
      </c>
      <c r="H91" s="25"/>
      <c r="I91" s="72">
        <f>'Dados de Entrada'!Q32</f>
        <v>0</v>
      </c>
      <c r="J91" s="45">
        <f t="shared" ref="J91:J92" si="7">I91*G91</f>
        <v>0</v>
      </c>
      <c r="K91" s="26"/>
      <c r="L91" s="2"/>
    </row>
    <row r="92" spans="2:12" ht="15.75" x14ac:dyDescent="0.25">
      <c r="B92" s="57"/>
      <c r="C92" s="138"/>
      <c r="D92" s="43">
        <f t="shared" si="6"/>
        <v>74</v>
      </c>
      <c r="E92" s="44" t="str">
        <f>'Dados de Entrada'!R31</f>
        <v xml:space="preserve">Participação em colegiados e comissões (por semestre) </v>
      </c>
      <c r="F92" s="45">
        <v>0.1</v>
      </c>
      <c r="G92" s="14">
        <f t="shared" si="4"/>
        <v>3.6630036630036618E-2</v>
      </c>
      <c r="H92" s="25"/>
      <c r="I92" s="72">
        <f>'Dados de Entrada'!R32</f>
        <v>0</v>
      </c>
      <c r="J92" s="45">
        <f t="shared" si="7"/>
        <v>0</v>
      </c>
      <c r="K92" s="26"/>
      <c r="L92" s="2"/>
    </row>
    <row r="93" spans="2:12" ht="16.5" thickBot="1" x14ac:dyDescent="0.3">
      <c r="B93" s="64"/>
      <c r="C93" s="29"/>
      <c r="D93" s="30"/>
      <c r="E93" s="30"/>
      <c r="F93" s="65"/>
      <c r="G93" s="31"/>
      <c r="H93" s="31"/>
      <c r="I93" s="65"/>
      <c r="J93" s="66"/>
      <c r="K93" s="67"/>
    </row>
    <row r="94" spans="2:12" ht="15.75" customHeight="1" x14ac:dyDescent="0.25">
      <c r="B94" s="128"/>
      <c r="C94" s="128"/>
      <c r="D94" s="128"/>
      <c r="E94" s="128"/>
      <c r="F94" s="128"/>
      <c r="G94" s="128"/>
      <c r="H94" s="128"/>
      <c r="I94" s="128"/>
      <c r="J94" s="128"/>
      <c r="K94" s="128"/>
    </row>
  </sheetData>
  <sheetProtection algorithmName="SHA-512" hashValue="yXz6L2cwd4X7cFY8UtjxwIrJ+7AhQwQRFKoNRAdzedwqo7i2PpDqbAE3PM4ctXq4cbwXcPIbCRXC4JH4OHfugw==" saltValue="jqO8WST4ZCsDeqnNcvvLTA==" spinCount="100000" sheet="1" objects="1" scenarios="1"/>
  <mergeCells count="18">
    <mergeCell ref="C36:C42"/>
    <mergeCell ref="C43:C53"/>
    <mergeCell ref="B1:K1"/>
    <mergeCell ref="B94:K94"/>
    <mergeCell ref="D9:D10"/>
    <mergeCell ref="E9:E10"/>
    <mergeCell ref="C3:J3"/>
    <mergeCell ref="C4:J4"/>
    <mergeCell ref="C6:J6"/>
    <mergeCell ref="C54:C55"/>
    <mergeCell ref="C69:C72"/>
    <mergeCell ref="C16:D16"/>
    <mergeCell ref="C73:C92"/>
    <mergeCell ref="C56:C63"/>
    <mergeCell ref="C64:C68"/>
    <mergeCell ref="C19:C29"/>
    <mergeCell ref="C30:C31"/>
    <mergeCell ref="C32:C34"/>
  </mergeCells>
  <conditionalFormatting sqref="J19:J92">
    <cfRule type="cellIs" dxfId="1" priority="6" operator="greaterThan">
      <formula>0</formula>
    </cfRule>
  </conditionalFormatting>
  <conditionalFormatting sqref="E9">
    <cfRule type="cellIs" dxfId="0" priority="5" operator="greaterThan">
      <formula>0</formula>
    </cfRule>
  </conditionalFormatting>
  <pageMargins left="0.78740157480314965" right="0.78740157480314965" top="0.51181102362204722" bottom="0.51181102362204722" header="0" footer="0"/>
  <pageSetup paperSize="9" scale="38" fitToWidth="0" orientation="portrait" r:id="rId1"/>
  <headerFooter>
    <oddHeader>&amp;LInstituto Federal de Alagoas&amp;CServiço Público Federal&amp;RPró-reitoria de Pesquisa, Pós-graduação e Inovação</oddHeader>
    <oddFooter>&amp;LDiretoria de Pesquisa e Inovação&amp;CEditais PIBIC/PIBITI - PRPPI/IFAL&amp;R&amp;D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Entrada</vt:lpstr>
      <vt:lpstr>Memorial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Bastos</dc:creator>
  <cp:lastModifiedBy>Eugenio Bastos</cp:lastModifiedBy>
  <cp:lastPrinted>2025-05-13T16:15:59Z</cp:lastPrinted>
  <dcterms:created xsi:type="dcterms:W3CDTF">2023-04-12T13:53:17Z</dcterms:created>
  <dcterms:modified xsi:type="dcterms:W3CDTF">2026-05-06T09:27:32Z</dcterms:modified>
</cp:coreProperties>
</file>