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7545" windowHeight="4785" activeTab="4"/>
  </bookViews>
  <sheets>
    <sheet name="SALAS E LABS" sheetId="1" r:id="rId1"/>
    <sheet name="ADMINISTRATIVO" sheetId="2" r:id="rId2"/>
    <sheet name="BANHEIROS E CIRCULAÇÃO" sheetId="3" r:id="rId3"/>
    <sheet name="CANTINA" sheetId="4" r:id="rId4"/>
    <sheet name="GUARITA E ÁREA EXTERNA" sheetId="5" r:id="rId5"/>
    <sheet name="ESPECIFICAÇÃO" sheetId="6" r:id="rId6"/>
    <sheet name="COMPOSIÇÃO" sheetId="7" r:id="rId7"/>
  </sheets>
  <definedNames>
    <definedName name="_xlnm.Print_Area" localSheetId="1">'ADMINISTRATIVO'!$A$1:$S$75</definedName>
    <definedName name="_xlnm.Print_Area" localSheetId="2">'BANHEIROS E CIRCULAÇÃO'!$A$1:$V$75</definedName>
    <definedName name="_xlnm.Print_Area" localSheetId="3">'CANTINA'!$A$1:$P$80</definedName>
    <definedName name="_xlnm.Print_Area" localSheetId="4">'GUARITA E ÁREA EXTERNA'!$A$1:$I$80</definedName>
    <definedName name="_xlnm.Print_Area" localSheetId="0">'SALAS E LABS'!$A$1:$Q$76</definedName>
  </definedNames>
  <calcPr fullCalcOnLoad="1"/>
</workbook>
</file>

<file path=xl/sharedStrings.xml><?xml version="1.0" encoding="utf-8"?>
<sst xmlns="http://schemas.openxmlformats.org/spreadsheetml/2006/main" count="1197" uniqueCount="251">
  <si>
    <t>Método dos Lumens (Fluxos)</t>
  </si>
  <si>
    <t>Comprimento</t>
  </si>
  <si>
    <t>Largura</t>
  </si>
  <si>
    <t>Área</t>
  </si>
  <si>
    <t>Pé-direito</t>
  </si>
  <si>
    <t>Pé-direito útil</t>
  </si>
  <si>
    <t>Fator de Depreciação</t>
  </si>
  <si>
    <t>Coeficiente de Reflexão</t>
  </si>
  <si>
    <t>Teto</t>
  </si>
  <si>
    <t>Paredes</t>
  </si>
  <si>
    <t>Piso</t>
  </si>
  <si>
    <t>m</t>
  </si>
  <si>
    <r>
      <t>m</t>
    </r>
    <r>
      <rPr>
        <vertAlign val="superscript"/>
        <sz val="10"/>
        <rFont val="Arial"/>
        <family val="2"/>
      </rPr>
      <t>2</t>
    </r>
  </si>
  <si>
    <t>lux</t>
  </si>
  <si>
    <t>K</t>
  </si>
  <si>
    <t>IRC</t>
  </si>
  <si>
    <t>lm</t>
  </si>
  <si>
    <t>Tipo de Lâmpada</t>
  </si>
  <si>
    <t>Fornecedor / Código</t>
  </si>
  <si>
    <t>Tipo de Luminária</t>
  </si>
  <si>
    <t>Nº Lâmpadas por luminária</t>
  </si>
  <si>
    <t>Tipo de reator</t>
  </si>
  <si>
    <t>Potência do Reator</t>
  </si>
  <si>
    <t>Nº Lâmpadas por reator</t>
  </si>
  <si>
    <t>Fator de Fluxo do Reator</t>
  </si>
  <si>
    <t>Fator de Potência</t>
  </si>
  <si>
    <t>TDH</t>
  </si>
  <si>
    <t>REATOR</t>
  </si>
  <si>
    <t>CARACTERÍSTICAS DA ILUMINAÇÃO</t>
  </si>
  <si>
    <t>CÁLCULO LUMINOTÉCNICO</t>
  </si>
  <si>
    <t>Fator de Utilização</t>
  </si>
  <si>
    <t>unid</t>
  </si>
  <si>
    <t>Unid</t>
  </si>
  <si>
    <t>KW</t>
  </si>
  <si>
    <r>
      <t>W/m</t>
    </r>
    <r>
      <rPr>
        <vertAlign val="superscript"/>
        <sz val="10"/>
        <rFont val="Arial"/>
        <family val="2"/>
      </rPr>
      <t>2</t>
    </r>
  </si>
  <si>
    <r>
      <t>W/m</t>
    </r>
    <r>
      <rPr>
        <vertAlign val="superscript"/>
        <sz val="8"/>
        <rFont val="Arial"/>
        <family val="2"/>
      </rPr>
      <t xml:space="preserve">2 . </t>
    </r>
    <r>
      <rPr>
        <sz val="8"/>
        <rFont val="Arial"/>
        <family val="2"/>
      </rPr>
      <t>100 lux</t>
    </r>
  </si>
  <si>
    <t>Fluxo Luminoso Nominal</t>
  </si>
  <si>
    <t>Quantidade de Lâmpadas Inicial</t>
  </si>
  <si>
    <t>Quantidade de Lâmpadas Final</t>
  </si>
  <si>
    <t>Quantidade de Luminárias Inicial</t>
  </si>
  <si>
    <t>Nível de Iluminância Médio Inicial</t>
  </si>
  <si>
    <t>Nível de Iluminância Médio Final</t>
  </si>
  <si>
    <t>Densidade de Potência Final</t>
  </si>
  <si>
    <t>Densidade de Potência Relativa Final</t>
  </si>
  <si>
    <t>DESCRIÇÃO DO AMBIENTE</t>
  </si>
  <si>
    <t>Temperatura de Cor</t>
  </si>
  <si>
    <t>Índice de Reprodução de Cor</t>
  </si>
  <si>
    <t>Altura do Plano de Trabalho</t>
  </si>
  <si>
    <t>LÂMPADA E LUMINÁRIA</t>
  </si>
  <si>
    <t>Altura de Montagem</t>
  </si>
  <si>
    <t>n= (E . A)/Fu.Bf.Fd.F</t>
  </si>
  <si>
    <t>a</t>
  </si>
  <si>
    <t>b</t>
  </si>
  <si>
    <t xml:space="preserve">a . b </t>
  </si>
  <si>
    <t>H</t>
  </si>
  <si>
    <t>Hpt</t>
  </si>
  <si>
    <t>Fd</t>
  </si>
  <si>
    <t>Em</t>
  </si>
  <si>
    <t>T</t>
  </si>
  <si>
    <t>Fn</t>
  </si>
  <si>
    <t>BF</t>
  </si>
  <si>
    <t>FP</t>
  </si>
  <si>
    <t>Taxa de Distorção Harmônica</t>
  </si>
  <si>
    <t>Fu</t>
  </si>
  <si>
    <t>Potência Total Instalada Final</t>
  </si>
  <si>
    <t>P</t>
  </si>
  <si>
    <t>Emf</t>
  </si>
  <si>
    <t>Tipo de Sistema</t>
  </si>
  <si>
    <t>h</t>
  </si>
  <si>
    <t>K = (a.b)/h(a+b)</t>
  </si>
  <si>
    <t>z</t>
  </si>
  <si>
    <t>hpend</t>
  </si>
  <si>
    <t>Pr</t>
  </si>
  <si>
    <t>zr</t>
  </si>
  <si>
    <t>nf</t>
  </si>
  <si>
    <t>N</t>
  </si>
  <si>
    <t>Nf</t>
  </si>
  <si>
    <t>Fixação da Luminária</t>
  </si>
  <si>
    <t>Iluminância Média Estipulada pela ABNT</t>
  </si>
  <si>
    <t>Iluminância Média Estipulada pela consultoria</t>
  </si>
  <si>
    <t>Potência</t>
  </si>
  <si>
    <t>Watt</t>
  </si>
  <si>
    <t>Fornecedor luminária / Código</t>
  </si>
  <si>
    <t>Fornecedor da lâmpada</t>
  </si>
  <si>
    <t>Nº Total de Reatores</t>
  </si>
  <si>
    <t>Necessidade de controle de ofuscamento</t>
  </si>
  <si>
    <t>Cumprimento do critério acima</t>
  </si>
  <si>
    <t>Dados de entrada do projeto</t>
  </si>
  <si>
    <t>DIMERIZADOR</t>
  </si>
  <si>
    <t>Fabricante e Modelo/Código</t>
  </si>
  <si>
    <t>Tipo de Reator</t>
  </si>
  <si>
    <t>Vida Útil</t>
  </si>
  <si>
    <t>Código</t>
  </si>
  <si>
    <t>sim / não</t>
  </si>
  <si>
    <t>5h . (a + b)/(ab)</t>
  </si>
  <si>
    <t>Quantidade Final de Luminárias</t>
  </si>
  <si>
    <t>Tentativas / Estudos</t>
  </si>
  <si>
    <t>Resultado Final do Cálculo</t>
  </si>
  <si>
    <t xml:space="preserve">Atividade: </t>
  </si>
  <si>
    <t>Dados calculados. NÃO MEXER !!!</t>
  </si>
  <si>
    <t xml:space="preserve">Projeto: </t>
  </si>
  <si>
    <t>Planilha de Cálculo Luminotécnico - reforma campus Viçosa</t>
  </si>
  <si>
    <t>SALA 01</t>
  </si>
  <si>
    <t>SALA 02</t>
  </si>
  <si>
    <t>SALA 03</t>
  </si>
  <si>
    <t>SALA 04</t>
  </si>
  <si>
    <t>SALA 05</t>
  </si>
  <si>
    <t>Índice de Recinto - SISTEMA DIRETO</t>
  </si>
  <si>
    <t>Índice de Recinto LUMINI - SISTEMA INDIRETO</t>
  </si>
  <si>
    <t>DIRETO</t>
  </si>
  <si>
    <t>SIM</t>
  </si>
  <si>
    <t>TR5</t>
  </si>
  <si>
    <t>Phillips</t>
  </si>
  <si>
    <t>LUMINÁRIA</t>
  </si>
  <si>
    <t>Lâmpada</t>
  </si>
  <si>
    <t>Fluorescente tubular T5</t>
  </si>
  <si>
    <t>Quantidade de Lâmpadas</t>
  </si>
  <si>
    <t>4 T5 x 14W</t>
  </si>
  <si>
    <t>Corpo</t>
  </si>
  <si>
    <t>Chapa de aço tratada e pintada com epóxi</t>
  </si>
  <si>
    <t>Refletor</t>
  </si>
  <si>
    <t>Parabólico em alumínio anodizado brilhante de aleta refletância e pureza</t>
  </si>
  <si>
    <t>Aletas</t>
  </si>
  <si>
    <t>Soquete</t>
  </si>
  <si>
    <t>Tipo G-5 de engate rápido e rotor de segurança</t>
  </si>
  <si>
    <t>Instalação</t>
  </si>
  <si>
    <t>Embutir em forros de gesso, madeira, PVC ou com perfis "T"</t>
  </si>
  <si>
    <t>Dimensões (mm)</t>
  </si>
  <si>
    <t>C: 617 / L: 617 / A: 40 / CN: 595 / LN: 595</t>
  </si>
  <si>
    <t>Garantia</t>
  </si>
  <si>
    <t>Este produto possui 1 (um) ano de garantia contra defeitos de fabricação. Não estão cobertos pela garantia defeitos causados por agentes naturais, mau uso, instalação e transporte inadequado do produto.</t>
  </si>
  <si>
    <t>Luminária de Embutir T5 4x14W - com Aletas e com Ref. Parab. em Alumínio Imp.</t>
  </si>
  <si>
    <t>LÂMPADA</t>
  </si>
  <si>
    <t>Lâmpada Tubular T5 14W Neutra Bivolt Philips</t>
  </si>
  <si>
    <t>Tipo de lâmpada</t>
  </si>
  <si>
    <t>Tubular T5</t>
  </si>
  <si>
    <t>Potencia</t>
  </si>
  <si>
    <t>14W</t>
  </si>
  <si>
    <t>G5</t>
  </si>
  <si>
    <t>Tensao</t>
  </si>
  <si>
    <t>BIVOLT</t>
  </si>
  <si>
    <t>Cor</t>
  </si>
  <si>
    <t>Neutra</t>
  </si>
  <si>
    <t>Vida útil</t>
  </si>
  <si>
    <t>20.000 horas</t>
  </si>
  <si>
    <t>Reator</t>
  </si>
  <si>
    <t>Reator - não incluso.</t>
  </si>
  <si>
    <t>Fluxo luminoso</t>
  </si>
  <si>
    <t>1350LM</t>
  </si>
  <si>
    <t>Tamanho</t>
  </si>
  <si>
    <t>56,3x1,7 cm</t>
  </si>
  <si>
    <t>56,3 cm</t>
  </si>
  <si>
    <t>1,7 cm</t>
  </si>
  <si>
    <t>Diâmetro</t>
  </si>
  <si>
    <t>Peso</t>
  </si>
  <si>
    <t>50G</t>
  </si>
  <si>
    <t>O prazo de garantia do fabricante é de 1 ano, e não abrange quebras, trincas em vidros ou acrílicos</t>
  </si>
  <si>
    <t>Reator eletrônico 2x14W - T5 bivolt</t>
  </si>
  <si>
    <t>Eletricista</t>
  </si>
  <si>
    <t>Servente</t>
  </si>
  <si>
    <t>Lâmpada fluorescente 16 w, ref. TLDRS16W-S84-ECO, da Philips</t>
  </si>
  <si>
    <t>un</t>
  </si>
  <si>
    <t>07515/ORSE</t>
  </si>
  <si>
    <t>Luminária de embutir com aletas, para lâmpada T5, 4 x 14w refletor parabólico em alumínio</t>
  </si>
  <si>
    <t>COTAÇÃO</t>
  </si>
  <si>
    <t>Reator eletrônico para lâmpada T5 840 2 x 14w bivolt</t>
  </si>
  <si>
    <t>LUMINARIA ALTO RENDIMENTO EMBUTIR T5 4x14W (Ref. F203503)</t>
  </si>
  <si>
    <t>. Luminária de alto rendimento p/ 4 lâmpadas fluorescentes tubulares T5 </t>
  </si>
  <si>
    <t>. Corpo em chapa de aço com pintura epóxi na cor branca </t>
  </si>
  <si>
    <t>. Aletas parabólicas em alumínio importado anodizado </t>
  </si>
  <si>
    <t>. Nicho 596x596mm</t>
  </si>
  <si>
    <t>. Refletor parabólico em alumínio anodizado de alto rendimento e pureza </t>
  </si>
  <si>
    <t>Eletrônico 2x14W bivolt</t>
  </si>
  <si>
    <t>-</t>
  </si>
  <si>
    <t>EMBUTIDA NO GESSO</t>
  </si>
  <si>
    <t xml:space="preserve"> ALTO RENDIMENTO</t>
  </si>
  <si>
    <t>Ex: Itaim 2003</t>
  </si>
  <si>
    <t>Nível C</t>
  </si>
  <si>
    <t>LIMITE MÁXIMO ACEITÁVEL DE DENSIDADE DE POTÊNCIA DE ILUMINAÇÃO (DPIL) PARA O NÍVEL DE EFICIÊNCIA PRETENDIDO</t>
  </si>
  <si>
    <t>ESCOLAS/ UNIVERSIDADES</t>
  </si>
  <si>
    <t>ESCRITÓRIO</t>
  </si>
  <si>
    <t>Fonte: Regulamento técnico da qualidade do nível de eficiência energética de edifícios comercias, serviços e públicos</t>
  </si>
  <si>
    <t>A</t>
  </si>
  <si>
    <t>B</t>
  </si>
  <si>
    <t>C</t>
  </si>
  <si>
    <t>D</t>
  </si>
  <si>
    <t>Densidade de Potência Final = ((Plamp x nlampadas) x Pot reator)/A</t>
  </si>
  <si>
    <t>SALA 06</t>
  </si>
  <si>
    <t>SALA 07</t>
  </si>
  <si>
    <t>SALA 08</t>
  </si>
  <si>
    <t>PROTOCOLO</t>
  </si>
  <si>
    <t>SECRETARIA 1</t>
  </si>
  <si>
    <t>SECRETARIA 2</t>
  </si>
  <si>
    <t>ASSIST. SOCIAL</t>
  </si>
  <si>
    <t>DIREÇÃO ENSINO</t>
  </si>
  <si>
    <t>DIREÇÃO ADMINISTRATIVA</t>
  </si>
  <si>
    <t>APOIO DIREÇÃO</t>
  </si>
  <si>
    <t>COORD. GESTÃO DE PESSOAS</t>
  </si>
  <si>
    <t>PSICOLOGIA</t>
  </si>
  <si>
    <t>COORD. CURSO</t>
  </si>
  <si>
    <t>SALA PROFESSOR</t>
  </si>
  <si>
    <t>DIREÇÃO GERAL</t>
  </si>
  <si>
    <t>CIRCULAÇÃO CORREDOR ADM.</t>
  </si>
  <si>
    <t>CIRCULAÇÃO ASSIST. SOCIAL</t>
  </si>
  <si>
    <t>CIRCULAÇÃO - PROTOCOLO S. 5</t>
  </si>
  <si>
    <t>CIRCULAÇÃO - SALAS 7 E 6</t>
  </si>
  <si>
    <t>BWC MASC. - PÁTIO</t>
  </si>
  <si>
    <t>BWC FEM. - PÁTIO</t>
  </si>
  <si>
    <t>HALL BWC PÁTIO</t>
  </si>
  <si>
    <t>COPA WC DIREÇÃO</t>
  </si>
  <si>
    <t>WC DIREÇÃO</t>
  </si>
  <si>
    <t>COPA WC PROFESSOR</t>
  </si>
  <si>
    <t>WC PROFESSOR</t>
  </si>
  <si>
    <t>AUDITÓRIO</t>
  </si>
  <si>
    <t>CAMARIM</t>
  </si>
  <si>
    <t>WC CAMARIM</t>
  </si>
  <si>
    <t>BWC MASC. - INFERIOR</t>
  </si>
  <si>
    <t>BWC FEM. - INFERIOR</t>
  </si>
  <si>
    <t>HALL BWC INFERIOR</t>
  </si>
  <si>
    <t>LAB. INFORMÁTICA</t>
  </si>
  <si>
    <t>BIBLIOTECA</t>
  </si>
  <si>
    <t>SALA 09</t>
  </si>
  <si>
    <t>SALA 10</t>
  </si>
  <si>
    <t>PÁTIO COBERTO</t>
  </si>
  <si>
    <t>ATENDIMENTO</t>
  </si>
  <si>
    <t>CAIXA</t>
  </si>
  <si>
    <t>MANIPULAÇÃO LANCHES</t>
  </si>
  <si>
    <t>DISTRIBUIÇÃO</t>
  </si>
  <si>
    <t>RECEPÇÃO</t>
  </si>
  <si>
    <t>DESPENSA</t>
  </si>
  <si>
    <t>WC FEM</t>
  </si>
  <si>
    <t>WC MASC</t>
  </si>
  <si>
    <t>PORTARIA</t>
  </si>
  <si>
    <t>BWC</t>
  </si>
  <si>
    <t>CANTINA</t>
  </si>
  <si>
    <t>NÃO</t>
  </si>
  <si>
    <t>SOBREPOR</t>
  </si>
  <si>
    <t>Eletrônico 2x28W bivolt</t>
  </si>
  <si>
    <t>FLUORESCENTE COMPACTA DUPLA</t>
  </si>
  <si>
    <t>Eletrônico 1x18W bivolt</t>
  </si>
  <si>
    <t>Eletrônico 2x18W bivolt</t>
  </si>
  <si>
    <t>TR4</t>
  </si>
  <si>
    <t>CIRCULAÇÃO - rampa biblioteca</t>
  </si>
  <si>
    <t>PREPARO</t>
  </si>
  <si>
    <t>ARMAZENAMENTO</t>
  </si>
  <si>
    <t>CORREDOR BIBLIOTECA</t>
  </si>
  <si>
    <t>projetor</t>
  </si>
  <si>
    <t>VAPOR METÁLICO</t>
  </si>
  <si>
    <t>Itaim</t>
  </si>
  <si>
    <t>Eletromagnético 1x400W bivolt</t>
  </si>
  <si>
    <t>BWC ACESSÍVELPÁTIO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</si>
</sst>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&quot;R$ &quot;#,##0.00"/>
    <numFmt numFmtId="181" formatCode="&quot;R$ &quot;#,##0.0"/>
    <numFmt numFmtId="182" formatCode="&quot;R$ &quot;#,##0.000"/>
    <numFmt numFmtId="183" formatCode="&quot;R$ &quot;#,##0.0000"/>
    <numFmt numFmtId="184" formatCode="&quot;R$ &quot;#,##0.00000"/>
    <numFmt numFmtId="185" formatCode="#,##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sz val="18"/>
      <color indexed="57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8"/>
      <color indexed="8"/>
      <name val="Verdana"/>
      <family val="2"/>
    </font>
    <font>
      <sz val="9"/>
      <color indexed="23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3333"/>
      <name val="Arial"/>
      <family val="2"/>
    </font>
    <font>
      <b/>
      <sz val="9"/>
      <color rgb="FF555555"/>
      <name val="Arial"/>
      <family val="2"/>
    </font>
    <font>
      <sz val="18"/>
      <color rgb="FF5AA545"/>
      <name val="Arial"/>
      <family val="2"/>
    </font>
    <font>
      <b/>
      <sz val="11"/>
      <color rgb="FF666666"/>
      <name val="Arial"/>
      <family val="2"/>
    </font>
    <font>
      <sz val="11"/>
      <color rgb="FF666666"/>
      <name val="Arial"/>
      <family val="2"/>
    </font>
    <font>
      <sz val="8"/>
      <color rgb="FF000000"/>
      <name val="Verdana"/>
      <family val="2"/>
    </font>
    <font>
      <sz val="9"/>
      <color rgb="FF666666"/>
      <name val="Arial"/>
      <family val="2"/>
    </font>
    <font>
      <b/>
      <sz val="12"/>
      <color rgb="FFFFFFFF"/>
      <name val="Arial"/>
      <family val="2"/>
    </font>
    <font>
      <sz val="10"/>
      <color rgb="FF003399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rgb="FF555555"/>
      </left>
      <right>
        <color indexed="63"/>
      </right>
      <top style="medium">
        <color rgb="FF555555"/>
      </top>
      <bottom>
        <color indexed="63"/>
      </bottom>
    </border>
    <border>
      <left>
        <color indexed="63"/>
      </left>
      <right style="medium">
        <color rgb="FF555555"/>
      </right>
      <top style="medium">
        <color rgb="FF555555"/>
      </top>
      <bottom>
        <color indexed="63"/>
      </bottom>
    </border>
    <border>
      <left style="medium">
        <color rgb="FF5555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5555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>
        <color rgb="FF555555"/>
      </left>
      <right>
        <color indexed="63"/>
      </right>
      <top>
        <color indexed="63"/>
      </top>
      <bottom style="medium">
        <color rgb="FF555555"/>
      </bottom>
    </border>
    <border>
      <left>
        <color indexed="63"/>
      </left>
      <right style="medium">
        <color rgb="FF555555"/>
      </right>
      <top>
        <color indexed="63"/>
      </top>
      <bottom style="medium">
        <color rgb="FF555555"/>
      </bottom>
    </border>
    <border>
      <left>
        <color indexed="63"/>
      </left>
      <right>
        <color indexed="63"/>
      </right>
      <top>
        <color indexed="63"/>
      </top>
      <bottom style="medium">
        <color rgb="FF5555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4" fillId="32" borderId="11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32" borderId="0" xfId="0" applyFont="1" applyFill="1" applyAlignment="1">
      <alignment/>
    </xf>
    <xf numFmtId="0" fontId="7" fillId="32" borderId="12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3" borderId="10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9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10" xfId="0" applyFont="1" applyFill="1" applyBorder="1" applyAlignment="1">
      <alignment horizontal="right"/>
    </xf>
    <xf numFmtId="1" fontId="0" fillId="33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9" fontId="0" fillId="32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35" borderId="0" xfId="0" applyFill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9" fontId="5" fillId="35" borderId="10" xfId="0" applyNumberFormat="1" applyFont="1" applyFill="1" applyBorder="1" applyAlignment="1">
      <alignment horizontal="center"/>
    </xf>
    <xf numFmtId="9" fontId="0" fillId="32" borderId="12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5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/>
    </xf>
    <xf numFmtId="0" fontId="0" fillId="36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0" borderId="0" xfId="0" applyFont="1" applyAlignment="1">
      <alignment/>
    </xf>
    <xf numFmtId="172" fontId="0" fillId="0" borderId="1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55" fillId="0" borderId="18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right" vertical="center" wrapText="1"/>
    </xf>
    <xf numFmtId="0" fontId="56" fillId="0" borderId="21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vertical="center" wrapText="1"/>
    </xf>
    <xf numFmtId="0" fontId="60" fillId="37" borderId="0" xfId="0" applyFont="1" applyFill="1" applyAlignment="1">
      <alignment vertical="center" wrapText="1"/>
    </xf>
    <xf numFmtId="0" fontId="60" fillId="37" borderId="0" xfId="0" applyFont="1" applyFill="1" applyAlignment="1">
      <alignment horizontal="center" vertical="center" wrapText="1"/>
    </xf>
    <xf numFmtId="0" fontId="60" fillId="37" borderId="0" xfId="0" applyFont="1" applyFill="1" applyAlignment="1">
      <alignment horizontal="right" vertical="center" wrapText="1"/>
    </xf>
    <xf numFmtId="0" fontId="61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right"/>
    </xf>
    <xf numFmtId="0" fontId="0" fillId="35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0" fillId="41" borderId="0" xfId="0" applyFont="1" applyFill="1" applyAlignment="1">
      <alignment horizontal="center"/>
    </xf>
    <xf numFmtId="2" fontId="0" fillId="40" borderId="10" xfId="0" applyNumberFormat="1" applyFill="1" applyBorder="1" applyAlignment="1">
      <alignment horizontal="center"/>
    </xf>
    <xf numFmtId="0" fontId="7" fillId="10" borderId="17" xfId="0" applyFont="1" applyFill="1" applyBorder="1" applyAlignment="1">
      <alignment horizontal="center" wrapText="1"/>
    </xf>
    <xf numFmtId="0" fontId="7" fillId="1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42" borderId="16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4" fillId="32" borderId="2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32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4" fillId="32" borderId="24" xfId="0" applyFont="1" applyFill="1" applyBorder="1" applyAlignment="1">
      <alignment/>
    </xf>
    <xf numFmtId="0" fontId="0" fillId="0" borderId="16" xfId="0" applyBorder="1" applyAlignment="1">
      <alignment/>
    </xf>
    <xf numFmtId="0" fontId="4" fillId="32" borderId="10" xfId="0" applyFont="1" applyFill="1" applyBorder="1" applyAlignment="1">
      <alignment/>
    </xf>
    <xf numFmtId="0" fontId="62" fillId="0" borderId="20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63" fillId="0" borderId="27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17</xdr:row>
      <xdr:rowOff>0</xdr:rowOff>
    </xdr:from>
    <xdr:to>
      <xdr:col>14</xdr:col>
      <xdr:colOff>228600</xdr:colOff>
      <xdr:row>25</xdr:row>
      <xdr:rowOff>47625</xdr:rowOff>
    </xdr:to>
    <xdr:pic>
      <xdr:nvPicPr>
        <xdr:cNvPr id="1" name="Imagem 1" descr="Mode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8505825"/>
          <a:ext cx="57150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5"/>
  <sheetViews>
    <sheetView zoomScale="75" zoomScaleNormal="75" zoomScalePageLayoutView="0" workbookViewId="0" topLeftCell="D1">
      <selection activeCell="D22" sqref="D22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53.57421875" style="0" customWidth="1"/>
    <col min="4" max="4" width="15.140625" style="2" customWidth="1"/>
    <col min="5" max="5" width="10.421875" style="1" customWidth="1"/>
    <col min="6" max="7" width="17.28125" style="60" customWidth="1"/>
    <col min="8" max="8" width="17.140625" style="61" customWidth="1"/>
    <col min="9" max="9" width="18.7109375" style="61" customWidth="1"/>
    <col min="10" max="13" width="15.00390625" style="61" customWidth="1"/>
    <col min="14" max="14" width="15.00390625" style="0" customWidth="1"/>
    <col min="15" max="15" width="18.421875" style="0" customWidth="1"/>
    <col min="16" max="16" width="9.8515625" style="0" customWidth="1"/>
    <col min="17" max="17" width="21.421875" style="0" customWidth="1"/>
  </cols>
  <sheetData>
    <row r="1" spans="1:13" ht="24" thickBot="1">
      <c r="A1" s="15" t="s">
        <v>101</v>
      </c>
      <c r="B1" s="3"/>
      <c r="C1" s="3"/>
      <c r="D1" s="5"/>
      <c r="E1" s="4"/>
      <c r="F1" s="4"/>
      <c r="G1" s="4"/>
      <c r="H1" s="4"/>
      <c r="I1" s="4"/>
      <c r="J1" s="4"/>
      <c r="K1" s="4"/>
      <c r="L1" s="4"/>
      <c r="M1" s="4"/>
    </row>
    <row r="2" spans="1:7" ht="18.75" thickBot="1">
      <c r="A2" s="14" t="s">
        <v>0</v>
      </c>
      <c r="E2" s="39"/>
      <c r="F2" s="30" t="s">
        <v>99</v>
      </c>
      <c r="G2" s="75"/>
    </row>
    <row r="3" spans="5:7" ht="13.5" thickBot="1">
      <c r="E3" s="57"/>
      <c r="F3" s="30" t="s">
        <v>87</v>
      </c>
      <c r="G3" s="75"/>
    </row>
    <row r="4" spans="1:7" ht="13.5" thickBot="1">
      <c r="A4" s="132" t="s">
        <v>100</v>
      </c>
      <c r="B4" s="133"/>
      <c r="C4" s="133"/>
      <c r="E4" s="79"/>
      <c r="F4" s="87" t="s">
        <v>97</v>
      </c>
      <c r="G4" s="61"/>
    </row>
    <row r="5" spans="1:7" ht="13.5" thickBot="1">
      <c r="A5" s="132" t="s">
        <v>98</v>
      </c>
      <c r="B5" s="135"/>
      <c r="C5" s="135"/>
      <c r="E5" s="80"/>
      <c r="F5" s="77" t="s">
        <v>96</v>
      </c>
      <c r="G5" s="61"/>
    </row>
    <row r="6" spans="1:7" ht="20.25">
      <c r="A6" s="78"/>
      <c r="B6" s="81"/>
      <c r="C6" s="81"/>
      <c r="E6" s="76"/>
      <c r="F6" s="77"/>
      <c r="G6" s="77"/>
    </row>
    <row r="7" spans="6:7" ht="13.5" thickBot="1">
      <c r="F7" s="77"/>
      <c r="G7" s="61"/>
    </row>
    <row r="8" spans="1:17" ht="23.25">
      <c r="A8" s="136" t="s">
        <v>44</v>
      </c>
      <c r="B8" s="137"/>
      <c r="C8" s="137"/>
      <c r="D8" s="137"/>
      <c r="E8" s="137"/>
      <c r="F8" s="88" t="s">
        <v>102</v>
      </c>
      <c r="G8" s="88" t="s">
        <v>103</v>
      </c>
      <c r="H8" s="88" t="s">
        <v>104</v>
      </c>
      <c r="I8" s="88" t="s">
        <v>105</v>
      </c>
      <c r="J8" s="88" t="s">
        <v>106</v>
      </c>
      <c r="K8" s="88" t="s">
        <v>187</v>
      </c>
      <c r="L8" s="88" t="s">
        <v>188</v>
      </c>
      <c r="M8" s="88" t="s">
        <v>189</v>
      </c>
      <c r="N8" s="114" t="s">
        <v>219</v>
      </c>
      <c r="O8" s="114" t="s">
        <v>220</v>
      </c>
      <c r="P8" s="88" t="s">
        <v>221</v>
      </c>
      <c r="Q8" s="88" t="s">
        <v>222</v>
      </c>
    </row>
    <row r="9" spans="1:17" ht="12.75">
      <c r="A9" s="36">
        <v>1</v>
      </c>
      <c r="B9" s="6" t="s">
        <v>1</v>
      </c>
      <c r="C9" s="6"/>
      <c r="D9" s="8" t="s">
        <v>51</v>
      </c>
      <c r="E9" s="7" t="s">
        <v>11</v>
      </c>
      <c r="F9" s="47">
        <v>8.86</v>
      </c>
      <c r="G9" s="56">
        <v>9.05</v>
      </c>
      <c r="H9" s="83">
        <v>8.97</v>
      </c>
      <c r="I9" s="56">
        <v>8.97</v>
      </c>
      <c r="J9" s="56">
        <v>8.62</v>
      </c>
      <c r="K9" s="56">
        <v>8.97</v>
      </c>
      <c r="L9" s="56">
        <v>9.07</v>
      </c>
      <c r="M9" s="64">
        <v>8.93</v>
      </c>
      <c r="N9" s="64">
        <v>8.73</v>
      </c>
      <c r="O9" s="64">
        <v>8.73</v>
      </c>
      <c r="P9" s="56">
        <v>5.81</v>
      </c>
      <c r="Q9" s="64">
        <v>5.81</v>
      </c>
    </row>
    <row r="10" spans="1:17" ht="12.75">
      <c r="A10" s="36">
        <v>2</v>
      </c>
      <c r="B10" s="129" t="s">
        <v>2</v>
      </c>
      <c r="C10" s="124"/>
      <c r="D10" s="8" t="s">
        <v>52</v>
      </c>
      <c r="E10" s="7" t="s">
        <v>11</v>
      </c>
      <c r="F10" s="47">
        <v>5.91</v>
      </c>
      <c r="G10" s="56">
        <v>5.94</v>
      </c>
      <c r="H10" s="83">
        <v>5.94</v>
      </c>
      <c r="I10" s="56">
        <v>5.95</v>
      </c>
      <c r="J10" s="56">
        <v>6.02</v>
      </c>
      <c r="K10" s="56">
        <v>6.03</v>
      </c>
      <c r="L10" s="56">
        <v>6</v>
      </c>
      <c r="M10" s="56">
        <v>5.95</v>
      </c>
      <c r="N10" s="56">
        <v>7.9</v>
      </c>
      <c r="O10" s="56">
        <v>8.35</v>
      </c>
      <c r="P10" s="56">
        <v>8.2</v>
      </c>
      <c r="Q10" s="56">
        <v>8.22</v>
      </c>
    </row>
    <row r="11" spans="1:17" ht="14.25">
      <c r="A11" s="49">
        <v>3</v>
      </c>
      <c r="B11" s="130" t="s">
        <v>3</v>
      </c>
      <c r="C11" s="131"/>
      <c r="D11" s="50" t="s">
        <v>53</v>
      </c>
      <c r="E11" s="51" t="s">
        <v>12</v>
      </c>
      <c r="F11" s="28">
        <f aca="true" t="shared" si="0" ref="F11:Q11">F9*F10</f>
        <v>52.3626</v>
      </c>
      <c r="G11" s="28">
        <f t="shared" si="0"/>
        <v>53.757000000000005</v>
      </c>
      <c r="H11" s="28">
        <f t="shared" si="0"/>
        <v>53.281800000000004</v>
      </c>
      <c r="I11" s="28">
        <f t="shared" si="0"/>
        <v>53.371500000000005</v>
      </c>
      <c r="J11" s="28">
        <f t="shared" si="0"/>
        <v>51.892399999999995</v>
      </c>
      <c r="K11" s="28">
        <f t="shared" si="0"/>
        <v>54.08910000000001</v>
      </c>
      <c r="L11" s="28">
        <f t="shared" si="0"/>
        <v>54.42</v>
      </c>
      <c r="M11" s="28">
        <f t="shared" si="0"/>
        <v>53.1335</v>
      </c>
      <c r="N11" s="28">
        <f t="shared" si="0"/>
        <v>68.96700000000001</v>
      </c>
      <c r="O11" s="28">
        <f t="shared" si="0"/>
        <v>72.8955</v>
      </c>
      <c r="P11" s="28">
        <f t="shared" si="0"/>
        <v>47.641999999999996</v>
      </c>
      <c r="Q11" s="28">
        <f t="shared" si="0"/>
        <v>47.7582</v>
      </c>
    </row>
    <row r="12" spans="1:17" ht="12.75">
      <c r="A12" s="36">
        <v>4</v>
      </c>
      <c r="B12" s="129" t="s">
        <v>4</v>
      </c>
      <c r="C12" s="124"/>
      <c r="D12" s="8" t="s">
        <v>54</v>
      </c>
      <c r="E12" s="7" t="s">
        <v>11</v>
      </c>
      <c r="F12" s="47">
        <v>3</v>
      </c>
      <c r="G12" s="56">
        <v>3</v>
      </c>
      <c r="H12" s="84">
        <v>3</v>
      </c>
      <c r="I12" s="56">
        <v>3</v>
      </c>
      <c r="J12" s="56">
        <v>3</v>
      </c>
      <c r="K12" s="56">
        <v>3</v>
      </c>
      <c r="L12" s="56">
        <v>3</v>
      </c>
      <c r="M12" s="56">
        <v>3</v>
      </c>
      <c r="N12" s="56">
        <v>3</v>
      </c>
      <c r="O12" s="56">
        <v>3</v>
      </c>
      <c r="P12" s="56">
        <v>3</v>
      </c>
      <c r="Q12" s="56">
        <v>3</v>
      </c>
    </row>
    <row r="13" spans="1:17" ht="12.75">
      <c r="A13" s="36">
        <v>5</v>
      </c>
      <c r="B13" s="129" t="s">
        <v>47</v>
      </c>
      <c r="C13" s="124"/>
      <c r="D13" s="8" t="s">
        <v>55</v>
      </c>
      <c r="E13" s="7" t="s">
        <v>11</v>
      </c>
      <c r="F13" s="82">
        <v>0.75</v>
      </c>
      <c r="G13" s="63">
        <v>0.8</v>
      </c>
      <c r="H13" s="83">
        <v>0.8</v>
      </c>
      <c r="I13" s="63">
        <v>0.8</v>
      </c>
      <c r="J13" s="63">
        <v>0.8</v>
      </c>
      <c r="K13" s="63">
        <v>0.8</v>
      </c>
      <c r="L13" s="63">
        <v>0.8</v>
      </c>
      <c r="M13" s="63">
        <v>0.8</v>
      </c>
      <c r="N13" s="63">
        <v>0.8</v>
      </c>
      <c r="O13" s="63">
        <v>0.8</v>
      </c>
      <c r="P13" s="63">
        <v>0.8</v>
      </c>
      <c r="Q13" s="63">
        <v>0.8</v>
      </c>
    </row>
    <row r="14" spans="1:17" ht="12.75">
      <c r="A14" s="49">
        <v>6</v>
      </c>
      <c r="B14" s="52" t="s">
        <v>5</v>
      </c>
      <c r="C14" s="52"/>
      <c r="D14" s="50" t="s">
        <v>68</v>
      </c>
      <c r="E14" s="51" t="s">
        <v>11</v>
      </c>
      <c r="F14" s="28">
        <f aca="true" t="shared" si="1" ref="F14:Q14">F12-F13</f>
        <v>2.25</v>
      </c>
      <c r="G14" s="28">
        <f t="shared" si="1"/>
        <v>2.2</v>
      </c>
      <c r="H14" s="28">
        <f t="shared" si="1"/>
        <v>2.2</v>
      </c>
      <c r="I14" s="28">
        <f t="shared" si="1"/>
        <v>2.2</v>
      </c>
      <c r="J14" s="28">
        <f t="shared" si="1"/>
        <v>2.2</v>
      </c>
      <c r="K14" s="28">
        <f t="shared" si="1"/>
        <v>2.2</v>
      </c>
      <c r="L14" s="28">
        <f t="shared" si="1"/>
        <v>2.2</v>
      </c>
      <c r="M14" s="28">
        <f t="shared" si="1"/>
        <v>2.2</v>
      </c>
      <c r="N14" s="28">
        <f t="shared" si="1"/>
        <v>2.2</v>
      </c>
      <c r="O14" s="28">
        <f t="shared" si="1"/>
        <v>2.2</v>
      </c>
      <c r="P14" s="28">
        <f t="shared" si="1"/>
        <v>2.2</v>
      </c>
      <c r="Q14" s="28">
        <f t="shared" si="1"/>
        <v>2.2</v>
      </c>
    </row>
    <row r="15" spans="1:17" s="30" customFormat="1" ht="12.75">
      <c r="A15" s="37">
        <v>7</v>
      </c>
      <c r="B15" s="26" t="s">
        <v>107</v>
      </c>
      <c r="C15" s="26"/>
      <c r="D15" s="27" t="s">
        <v>69</v>
      </c>
      <c r="E15" s="18"/>
      <c r="F15" s="28">
        <f aca="true" t="shared" si="2" ref="F15:Q15">(F9*F10)/((F9+F10)*F14)</f>
        <v>1.575644324080343</v>
      </c>
      <c r="G15" s="28">
        <f t="shared" si="2"/>
        <v>1.6300867244829884</v>
      </c>
      <c r="H15" s="28">
        <f t="shared" si="2"/>
        <v>1.6243460764587527</v>
      </c>
      <c r="I15" s="28">
        <f t="shared" si="2"/>
        <v>1.6259901291737753</v>
      </c>
      <c r="J15" s="28">
        <f t="shared" si="2"/>
        <v>1.6111649279682065</v>
      </c>
      <c r="K15" s="28">
        <f t="shared" si="2"/>
        <v>1.6390636363636366</v>
      </c>
      <c r="L15" s="28">
        <f t="shared" si="2"/>
        <v>1.6414308982324908</v>
      </c>
      <c r="M15" s="28">
        <f t="shared" si="2"/>
        <v>1.623090786901271</v>
      </c>
      <c r="N15" s="28">
        <f t="shared" si="2"/>
        <v>1.8850653255343575</v>
      </c>
      <c r="O15" s="28">
        <f t="shared" si="2"/>
        <v>1.9399483713008303</v>
      </c>
      <c r="P15" s="28">
        <f t="shared" si="2"/>
        <v>1.5457141003179546</v>
      </c>
      <c r="Q15" s="28">
        <f t="shared" si="2"/>
        <v>1.547275319121363</v>
      </c>
    </row>
    <row r="16" spans="1:17" s="30" customFormat="1" ht="12.75">
      <c r="A16" s="37"/>
      <c r="B16" s="26" t="s">
        <v>108</v>
      </c>
      <c r="C16" s="26"/>
      <c r="D16" s="27" t="s">
        <v>94</v>
      </c>
      <c r="E16" s="18"/>
      <c r="F16" s="28">
        <f aca="true" t="shared" si="3" ref="F16:Q16">(5*F14)*(F9+F10)/(F9*F10)</f>
        <v>3.173304992494643</v>
      </c>
      <c r="G16" s="28">
        <f t="shared" si="3"/>
        <v>3.06732146511152</v>
      </c>
      <c r="H16" s="28">
        <f t="shared" si="3"/>
        <v>3.0781617738139473</v>
      </c>
      <c r="I16" s="28">
        <f t="shared" si="3"/>
        <v>3.075049417760415</v>
      </c>
      <c r="J16" s="28">
        <f t="shared" si="3"/>
        <v>3.1033446130839972</v>
      </c>
      <c r="K16" s="28">
        <f t="shared" si="3"/>
        <v>3.0505221939355613</v>
      </c>
      <c r="L16" s="28">
        <f t="shared" si="3"/>
        <v>3.046122748989342</v>
      </c>
      <c r="M16" s="28">
        <f t="shared" si="3"/>
        <v>3.0805424073324734</v>
      </c>
      <c r="N16" s="28">
        <f t="shared" si="3"/>
        <v>2.6524279727985847</v>
      </c>
      <c r="O16" s="28">
        <f t="shared" si="3"/>
        <v>2.5773881789685236</v>
      </c>
      <c r="P16" s="28">
        <f t="shared" si="3"/>
        <v>3.2347508500902564</v>
      </c>
      <c r="Q16" s="28">
        <f t="shared" si="3"/>
        <v>3.2314869488381053</v>
      </c>
    </row>
    <row r="17" spans="1:17" s="30" customFormat="1" ht="12.75">
      <c r="A17" s="53">
        <v>8</v>
      </c>
      <c r="B17" s="54" t="s">
        <v>6</v>
      </c>
      <c r="C17" s="54"/>
      <c r="D17" s="55" t="s">
        <v>56</v>
      </c>
      <c r="E17" s="56"/>
      <c r="F17" s="47">
        <v>0.7</v>
      </c>
      <c r="G17" s="47">
        <v>0.7</v>
      </c>
      <c r="H17" s="47">
        <v>0.7</v>
      </c>
      <c r="I17" s="47">
        <v>0.7</v>
      </c>
      <c r="J17" s="47">
        <v>0.7</v>
      </c>
      <c r="K17" s="47">
        <v>0.7</v>
      </c>
      <c r="L17" s="47">
        <v>0.7</v>
      </c>
      <c r="M17" s="47">
        <v>0.7</v>
      </c>
      <c r="N17" s="47">
        <v>0.7</v>
      </c>
      <c r="O17" s="47">
        <v>0.7</v>
      </c>
      <c r="P17" s="47">
        <v>0.7</v>
      </c>
      <c r="Q17" s="47">
        <v>0.7</v>
      </c>
    </row>
    <row r="18" spans="1:17" ht="12.75">
      <c r="A18" s="36">
        <v>9</v>
      </c>
      <c r="B18" s="6" t="s">
        <v>7</v>
      </c>
      <c r="C18" s="6"/>
      <c r="D18" s="8" t="s">
        <v>8</v>
      </c>
      <c r="E18" s="7"/>
      <c r="F18" s="47">
        <v>0.7</v>
      </c>
      <c r="G18" s="56">
        <v>0.7</v>
      </c>
      <c r="H18" s="47">
        <v>0.7</v>
      </c>
      <c r="I18" s="56">
        <v>0.7</v>
      </c>
      <c r="J18" s="56">
        <v>0.7</v>
      </c>
      <c r="K18" s="56">
        <v>0.7</v>
      </c>
      <c r="L18" s="56">
        <v>0.7</v>
      </c>
      <c r="M18" s="56">
        <v>0.7</v>
      </c>
      <c r="N18" s="56">
        <v>0.7</v>
      </c>
      <c r="O18" s="56">
        <v>0.7</v>
      </c>
      <c r="P18" s="56">
        <v>0.7</v>
      </c>
      <c r="Q18" s="56">
        <v>0.7</v>
      </c>
    </row>
    <row r="19" spans="1:17" ht="12.75">
      <c r="A19" s="36">
        <v>10</v>
      </c>
      <c r="B19" s="6" t="s">
        <v>7</v>
      </c>
      <c r="C19" s="6"/>
      <c r="D19" s="8" t="s">
        <v>9</v>
      </c>
      <c r="E19" s="7"/>
      <c r="F19" s="47">
        <v>0.5</v>
      </c>
      <c r="G19" s="56">
        <v>0.5</v>
      </c>
      <c r="H19" s="47">
        <v>0.5</v>
      </c>
      <c r="I19" s="56">
        <v>0.5</v>
      </c>
      <c r="J19" s="56">
        <v>0.5</v>
      </c>
      <c r="K19" s="56">
        <v>0.5</v>
      </c>
      <c r="L19" s="56">
        <v>0.5</v>
      </c>
      <c r="M19" s="56">
        <v>0.5</v>
      </c>
      <c r="N19" s="56">
        <v>0.5</v>
      </c>
      <c r="O19" s="56">
        <v>0.5</v>
      </c>
      <c r="P19" s="56">
        <v>0.5</v>
      </c>
      <c r="Q19" s="56">
        <v>0.5</v>
      </c>
    </row>
    <row r="20" spans="1:17" ht="12.75">
      <c r="A20" s="36">
        <v>11</v>
      </c>
      <c r="B20" s="6" t="s">
        <v>7</v>
      </c>
      <c r="C20" s="6"/>
      <c r="D20" s="8" t="s">
        <v>10</v>
      </c>
      <c r="E20" s="7"/>
      <c r="F20" s="47">
        <v>0.1</v>
      </c>
      <c r="G20" s="56">
        <v>0.1</v>
      </c>
      <c r="H20" s="47">
        <v>0.1</v>
      </c>
      <c r="I20" s="56">
        <v>0.1</v>
      </c>
      <c r="J20" s="56">
        <v>0.1</v>
      </c>
      <c r="K20" s="56">
        <v>0.1</v>
      </c>
      <c r="L20" s="56">
        <v>0.1</v>
      </c>
      <c r="M20" s="56">
        <v>0.1</v>
      </c>
      <c r="N20" s="56">
        <v>0.1</v>
      </c>
      <c r="O20" s="56">
        <v>0.1</v>
      </c>
      <c r="P20" s="56">
        <v>0.1</v>
      </c>
      <c r="Q20" s="56">
        <v>0.1</v>
      </c>
    </row>
    <row r="21" spans="1:17" ht="15.75">
      <c r="A21" s="9" t="s">
        <v>28</v>
      </c>
      <c r="B21" s="10"/>
      <c r="C21" s="10"/>
      <c r="D21" s="11"/>
      <c r="E21" s="12"/>
      <c r="F21" s="13"/>
      <c r="G21" s="13"/>
      <c r="H21" s="16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2.75">
      <c r="A22" s="36">
        <v>12</v>
      </c>
      <c r="B22" s="6" t="s">
        <v>78</v>
      </c>
      <c r="C22" s="6"/>
      <c r="D22" s="8" t="s">
        <v>57</v>
      </c>
      <c r="E22" s="7" t="s">
        <v>13</v>
      </c>
      <c r="F22" s="47">
        <v>500</v>
      </c>
      <c r="G22" s="56">
        <v>500</v>
      </c>
      <c r="H22" s="56">
        <v>500</v>
      </c>
      <c r="I22" s="56">
        <v>500</v>
      </c>
      <c r="J22" s="56">
        <v>500</v>
      </c>
      <c r="K22" s="56">
        <v>500</v>
      </c>
      <c r="L22" s="56">
        <v>500</v>
      </c>
      <c r="M22" s="56">
        <v>500</v>
      </c>
      <c r="N22" s="56">
        <v>500</v>
      </c>
      <c r="O22" s="56">
        <v>500</v>
      </c>
      <c r="P22" s="56">
        <v>500</v>
      </c>
      <c r="Q22" s="56">
        <v>500</v>
      </c>
    </row>
    <row r="23" spans="1:17" s="30" customFormat="1" ht="12.75">
      <c r="A23" s="37">
        <v>13</v>
      </c>
      <c r="B23" s="31" t="s">
        <v>79</v>
      </c>
      <c r="C23" s="32"/>
      <c r="D23" s="103" t="s">
        <v>57</v>
      </c>
      <c r="E23" s="18" t="s">
        <v>13</v>
      </c>
      <c r="F23" s="18">
        <v>500</v>
      </c>
      <c r="G23" s="18">
        <v>500</v>
      </c>
      <c r="H23" s="18">
        <v>500</v>
      </c>
      <c r="I23" s="18">
        <v>500</v>
      </c>
      <c r="J23" s="18">
        <v>500</v>
      </c>
      <c r="K23" s="18">
        <v>500</v>
      </c>
      <c r="L23" s="18">
        <v>500</v>
      </c>
      <c r="M23" s="18">
        <v>500</v>
      </c>
      <c r="N23" s="18">
        <v>500</v>
      </c>
      <c r="O23" s="18">
        <v>500</v>
      </c>
      <c r="P23" s="18">
        <v>500</v>
      </c>
      <c r="Q23" s="18">
        <v>500</v>
      </c>
    </row>
    <row r="24" spans="1:17" ht="12.75">
      <c r="A24" s="36">
        <v>14</v>
      </c>
      <c r="B24" s="129" t="s">
        <v>45</v>
      </c>
      <c r="C24" s="124"/>
      <c r="D24" s="8" t="s">
        <v>58</v>
      </c>
      <c r="E24" s="7" t="s">
        <v>14</v>
      </c>
      <c r="F24" s="47">
        <v>4000</v>
      </c>
      <c r="G24" s="56">
        <v>4000</v>
      </c>
      <c r="H24" s="56">
        <v>4000</v>
      </c>
      <c r="I24" s="56">
        <v>400</v>
      </c>
      <c r="J24" s="56">
        <v>400</v>
      </c>
      <c r="K24" s="56">
        <v>400</v>
      </c>
      <c r="L24" s="56">
        <v>400</v>
      </c>
      <c r="M24" s="56">
        <v>400</v>
      </c>
      <c r="N24" s="56">
        <v>400</v>
      </c>
      <c r="O24" s="56">
        <v>400</v>
      </c>
      <c r="P24" s="56">
        <v>400</v>
      </c>
      <c r="Q24" s="56">
        <v>400</v>
      </c>
    </row>
    <row r="25" spans="1:17" ht="12.75">
      <c r="A25" s="36">
        <v>15</v>
      </c>
      <c r="B25" s="129" t="s">
        <v>46</v>
      </c>
      <c r="C25" s="124"/>
      <c r="D25" s="8"/>
      <c r="E25" s="7" t="s">
        <v>15</v>
      </c>
      <c r="F25" s="47">
        <v>89</v>
      </c>
      <c r="G25" s="56">
        <v>89</v>
      </c>
      <c r="H25" s="56">
        <v>89</v>
      </c>
      <c r="I25" s="56">
        <v>89</v>
      </c>
      <c r="J25" s="56">
        <v>89</v>
      </c>
      <c r="K25" s="56">
        <v>89</v>
      </c>
      <c r="L25" s="56">
        <v>89</v>
      </c>
      <c r="M25" s="56">
        <v>89</v>
      </c>
      <c r="N25" s="56">
        <v>89</v>
      </c>
      <c r="O25" s="56">
        <v>89</v>
      </c>
      <c r="P25" s="56">
        <v>89</v>
      </c>
      <c r="Q25" s="56">
        <v>89</v>
      </c>
    </row>
    <row r="26" spans="1:17" ht="12.75">
      <c r="A26" s="36">
        <v>16</v>
      </c>
      <c r="B26" s="129" t="s">
        <v>67</v>
      </c>
      <c r="C26" s="124"/>
      <c r="D26" s="8"/>
      <c r="E26" s="7"/>
      <c r="F26" s="47" t="s">
        <v>109</v>
      </c>
      <c r="G26" s="47" t="s">
        <v>109</v>
      </c>
      <c r="H26" s="47" t="s">
        <v>109</v>
      </c>
      <c r="I26" s="47" t="s">
        <v>109</v>
      </c>
      <c r="J26" s="47" t="s">
        <v>109</v>
      </c>
      <c r="K26" s="47" t="s">
        <v>109</v>
      </c>
      <c r="L26" s="47" t="s">
        <v>109</v>
      </c>
      <c r="M26" s="47" t="s">
        <v>109</v>
      </c>
      <c r="N26" s="47" t="s">
        <v>109</v>
      </c>
      <c r="O26" s="47" t="s">
        <v>109</v>
      </c>
      <c r="P26" s="47" t="s">
        <v>109</v>
      </c>
      <c r="Q26" s="47" t="s">
        <v>109</v>
      </c>
    </row>
    <row r="27" spans="1:17" ht="12.75">
      <c r="A27" s="36">
        <v>17</v>
      </c>
      <c r="B27" s="19" t="s">
        <v>85</v>
      </c>
      <c r="C27" s="19"/>
      <c r="D27" s="8" t="s">
        <v>93</v>
      </c>
      <c r="E27" s="7"/>
      <c r="F27" s="47" t="s">
        <v>110</v>
      </c>
      <c r="G27" s="47" t="s">
        <v>110</v>
      </c>
      <c r="H27" s="47" t="s">
        <v>110</v>
      </c>
      <c r="I27" s="47" t="s">
        <v>110</v>
      </c>
      <c r="J27" s="47" t="s">
        <v>110</v>
      </c>
      <c r="K27" s="47" t="s">
        <v>110</v>
      </c>
      <c r="L27" s="47" t="s">
        <v>110</v>
      </c>
      <c r="M27" s="47" t="s">
        <v>110</v>
      </c>
      <c r="N27" s="47" t="s">
        <v>110</v>
      </c>
      <c r="O27" s="47" t="s">
        <v>110</v>
      </c>
      <c r="P27" s="47" t="s">
        <v>110</v>
      </c>
      <c r="Q27" s="47" t="s">
        <v>110</v>
      </c>
    </row>
    <row r="28" spans="1:17" ht="12.75">
      <c r="A28" s="36">
        <v>18</v>
      </c>
      <c r="B28" s="19" t="s">
        <v>86</v>
      </c>
      <c r="C28" s="19"/>
      <c r="D28" s="8" t="s">
        <v>93</v>
      </c>
      <c r="E28" s="7"/>
      <c r="F28" s="4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ht="15.75">
      <c r="A29" s="122" t="s">
        <v>48</v>
      </c>
      <c r="B29" s="123"/>
      <c r="C29" s="123"/>
      <c r="D29" s="123"/>
      <c r="E29" s="124"/>
      <c r="F29" s="13"/>
      <c r="G29" s="13"/>
      <c r="H29" s="16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2.75">
      <c r="A30" s="36">
        <v>19</v>
      </c>
      <c r="B30" s="129" t="s">
        <v>17</v>
      </c>
      <c r="C30" s="124"/>
      <c r="D30" s="8"/>
      <c r="E30" s="7"/>
      <c r="F30" s="40" t="s">
        <v>111</v>
      </c>
      <c r="G30" s="40" t="s">
        <v>111</v>
      </c>
      <c r="H30" s="58" t="s">
        <v>111</v>
      </c>
      <c r="I30" s="58" t="s">
        <v>111</v>
      </c>
      <c r="J30" s="58" t="s">
        <v>111</v>
      </c>
      <c r="K30" s="58" t="s">
        <v>111</v>
      </c>
      <c r="L30" s="58" t="s">
        <v>111</v>
      </c>
      <c r="M30" s="58" t="s">
        <v>111</v>
      </c>
      <c r="N30" s="58" t="s">
        <v>111</v>
      </c>
      <c r="O30" s="58" t="s">
        <v>111</v>
      </c>
      <c r="P30" s="58" t="s">
        <v>111</v>
      </c>
      <c r="Q30" s="58" t="s">
        <v>111</v>
      </c>
    </row>
    <row r="31" spans="1:17" ht="12.75">
      <c r="A31" s="36"/>
      <c r="B31" s="6" t="s">
        <v>92</v>
      </c>
      <c r="C31" s="6"/>
      <c r="D31" s="8"/>
      <c r="E31" s="7"/>
      <c r="F31" s="40"/>
      <c r="G31" s="40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ht="12.75">
      <c r="A32" s="36">
        <v>20</v>
      </c>
      <c r="B32" s="6" t="s">
        <v>83</v>
      </c>
      <c r="C32" s="6"/>
      <c r="D32" s="8"/>
      <c r="E32" s="7"/>
      <c r="F32" s="40" t="s">
        <v>112</v>
      </c>
      <c r="G32" s="40" t="s">
        <v>112</v>
      </c>
      <c r="H32" s="40" t="s">
        <v>112</v>
      </c>
      <c r="I32" s="40" t="s">
        <v>112</v>
      </c>
      <c r="J32" s="40" t="s">
        <v>112</v>
      </c>
      <c r="K32" s="40" t="s">
        <v>112</v>
      </c>
      <c r="L32" s="40" t="s">
        <v>112</v>
      </c>
      <c r="M32" s="40" t="s">
        <v>112</v>
      </c>
      <c r="N32" s="40" t="s">
        <v>112</v>
      </c>
      <c r="O32" s="40" t="s">
        <v>112</v>
      </c>
      <c r="P32" s="40" t="s">
        <v>112</v>
      </c>
      <c r="Q32" s="40" t="s">
        <v>112</v>
      </c>
    </row>
    <row r="33" spans="1:17" ht="12.75">
      <c r="A33" s="36">
        <v>21</v>
      </c>
      <c r="B33" s="6" t="s">
        <v>80</v>
      </c>
      <c r="C33" s="6"/>
      <c r="D33" s="8"/>
      <c r="E33" s="7" t="s">
        <v>81</v>
      </c>
      <c r="F33" s="40">
        <v>14</v>
      </c>
      <c r="G33" s="40">
        <v>14</v>
      </c>
      <c r="H33" s="40">
        <v>14</v>
      </c>
      <c r="I33" s="40">
        <v>14</v>
      </c>
      <c r="J33" s="40">
        <v>14</v>
      </c>
      <c r="K33" s="40">
        <v>14</v>
      </c>
      <c r="L33" s="40">
        <v>14</v>
      </c>
      <c r="M33" s="40">
        <v>14</v>
      </c>
      <c r="N33" s="40">
        <v>14</v>
      </c>
      <c r="O33" s="40">
        <v>14</v>
      </c>
      <c r="P33" s="40">
        <v>14</v>
      </c>
      <c r="Q33" s="40">
        <v>14</v>
      </c>
    </row>
    <row r="34" spans="1:17" ht="12.75">
      <c r="A34" s="36">
        <v>22</v>
      </c>
      <c r="B34" s="6" t="s">
        <v>36</v>
      </c>
      <c r="C34" s="6"/>
      <c r="D34" s="8" t="s">
        <v>59</v>
      </c>
      <c r="E34" s="7" t="s">
        <v>16</v>
      </c>
      <c r="F34" s="40">
        <v>1350</v>
      </c>
      <c r="G34" s="40">
        <v>1350</v>
      </c>
      <c r="H34" s="40">
        <v>1350</v>
      </c>
      <c r="I34" s="40">
        <v>1350</v>
      </c>
      <c r="J34" s="40">
        <v>1350</v>
      </c>
      <c r="K34" s="40">
        <v>1350</v>
      </c>
      <c r="L34" s="40">
        <v>1350</v>
      </c>
      <c r="M34" s="40">
        <v>1350</v>
      </c>
      <c r="N34" s="40">
        <v>1350</v>
      </c>
      <c r="O34" s="40">
        <v>1350</v>
      </c>
      <c r="P34" s="40">
        <v>1350</v>
      </c>
      <c r="Q34" s="40">
        <v>1350</v>
      </c>
    </row>
    <row r="35" spans="1:17" ht="12.75">
      <c r="A35" s="36">
        <v>23</v>
      </c>
      <c r="B35" s="6" t="s">
        <v>19</v>
      </c>
      <c r="C35" s="6"/>
      <c r="D35" s="8"/>
      <c r="E35" s="7"/>
      <c r="F35" s="42" t="s">
        <v>175</v>
      </c>
      <c r="G35" s="42" t="s">
        <v>175</v>
      </c>
      <c r="H35" s="42" t="s">
        <v>175</v>
      </c>
      <c r="I35" s="42" t="s">
        <v>175</v>
      </c>
      <c r="J35" s="42" t="s">
        <v>175</v>
      </c>
      <c r="K35" s="42" t="s">
        <v>175</v>
      </c>
      <c r="L35" s="42" t="s">
        <v>175</v>
      </c>
      <c r="M35" s="42" t="s">
        <v>175</v>
      </c>
      <c r="N35" s="42" t="s">
        <v>175</v>
      </c>
      <c r="O35" s="42" t="s">
        <v>175</v>
      </c>
      <c r="P35" s="42" t="s">
        <v>175</v>
      </c>
      <c r="Q35" s="42" t="s">
        <v>175</v>
      </c>
    </row>
    <row r="36" spans="1:17" s="25" customFormat="1" ht="12.75">
      <c r="A36" s="38">
        <v>24</v>
      </c>
      <c r="B36" s="23" t="s">
        <v>82</v>
      </c>
      <c r="C36" s="23"/>
      <c r="D36" s="24"/>
      <c r="E36" s="22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2.75">
      <c r="A37" s="36">
        <v>25</v>
      </c>
      <c r="B37" s="6" t="s">
        <v>20</v>
      </c>
      <c r="C37" s="6"/>
      <c r="D37" s="8" t="s">
        <v>70</v>
      </c>
      <c r="E37" s="7" t="s">
        <v>32</v>
      </c>
      <c r="F37" s="40">
        <v>4</v>
      </c>
      <c r="G37" s="40">
        <v>4</v>
      </c>
      <c r="H37" s="40">
        <v>4</v>
      </c>
      <c r="I37" s="40">
        <v>4</v>
      </c>
      <c r="J37" s="40">
        <v>4</v>
      </c>
      <c r="K37" s="40">
        <v>4</v>
      </c>
      <c r="L37" s="40">
        <v>4</v>
      </c>
      <c r="M37" s="40">
        <v>4</v>
      </c>
      <c r="N37" s="40">
        <v>4</v>
      </c>
      <c r="O37" s="40">
        <v>4</v>
      </c>
      <c r="P37" s="40">
        <v>4</v>
      </c>
      <c r="Q37" s="40">
        <v>4</v>
      </c>
    </row>
    <row r="38" spans="1:17" ht="12.75">
      <c r="A38" s="36">
        <v>26</v>
      </c>
      <c r="B38" s="6" t="s">
        <v>77</v>
      </c>
      <c r="C38" s="6"/>
      <c r="D38" s="8"/>
      <c r="E38" s="7"/>
      <c r="F38" s="42" t="s">
        <v>174</v>
      </c>
      <c r="G38" s="42" t="s">
        <v>174</v>
      </c>
      <c r="H38" s="42" t="s">
        <v>174</v>
      </c>
      <c r="I38" s="42" t="s">
        <v>174</v>
      </c>
      <c r="J38" s="42" t="s">
        <v>174</v>
      </c>
      <c r="K38" s="42" t="s">
        <v>174</v>
      </c>
      <c r="L38" s="42" t="s">
        <v>174</v>
      </c>
      <c r="M38" s="42" t="s">
        <v>174</v>
      </c>
      <c r="N38" s="42" t="s">
        <v>174</v>
      </c>
      <c r="O38" s="42" t="s">
        <v>174</v>
      </c>
      <c r="P38" s="42" t="s">
        <v>174</v>
      </c>
      <c r="Q38" s="42" t="s">
        <v>174</v>
      </c>
    </row>
    <row r="39" spans="1:17" s="30" customFormat="1" ht="12.75">
      <c r="A39" s="41">
        <v>27</v>
      </c>
      <c r="B39" s="45" t="s">
        <v>49</v>
      </c>
      <c r="C39" s="45"/>
      <c r="D39" s="46" t="s">
        <v>71</v>
      </c>
      <c r="E39" s="47" t="s">
        <v>11</v>
      </c>
      <c r="F39" s="47">
        <v>3</v>
      </c>
      <c r="G39" s="47">
        <v>3</v>
      </c>
      <c r="H39" s="47">
        <v>3</v>
      </c>
      <c r="I39" s="47">
        <v>3</v>
      </c>
      <c r="J39" s="47">
        <v>3</v>
      </c>
      <c r="K39" s="47">
        <v>3</v>
      </c>
      <c r="L39" s="47">
        <v>3</v>
      </c>
      <c r="M39" s="47">
        <v>3</v>
      </c>
      <c r="N39" s="47">
        <v>3</v>
      </c>
      <c r="O39" s="47">
        <v>3</v>
      </c>
      <c r="P39" s="47">
        <v>3</v>
      </c>
      <c r="Q39" s="47">
        <v>3</v>
      </c>
    </row>
    <row r="40" spans="1:17" ht="15.75">
      <c r="A40" s="127" t="s">
        <v>27</v>
      </c>
      <c r="B40" s="128"/>
      <c r="C40" s="128"/>
      <c r="D40" s="128"/>
      <c r="E40" s="128"/>
      <c r="F40" s="13"/>
      <c r="G40" s="13"/>
      <c r="H40" s="16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38.25">
      <c r="A41" s="36">
        <v>28</v>
      </c>
      <c r="B41" s="6" t="s">
        <v>21</v>
      </c>
      <c r="C41" s="6"/>
      <c r="D41" s="8"/>
      <c r="E41" s="7"/>
      <c r="F41" s="102" t="s">
        <v>172</v>
      </c>
      <c r="G41" s="102" t="s">
        <v>172</v>
      </c>
      <c r="H41" s="102" t="s">
        <v>172</v>
      </c>
      <c r="I41" s="102" t="s">
        <v>172</v>
      </c>
      <c r="J41" s="102" t="s">
        <v>172</v>
      </c>
      <c r="K41" s="102" t="s">
        <v>172</v>
      </c>
      <c r="L41" s="102" t="s">
        <v>172</v>
      </c>
      <c r="M41" s="102" t="s">
        <v>172</v>
      </c>
      <c r="N41" s="102" t="s">
        <v>172</v>
      </c>
      <c r="O41" s="102" t="s">
        <v>172</v>
      </c>
      <c r="P41" s="102" t="s">
        <v>172</v>
      </c>
      <c r="Q41" s="102" t="s">
        <v>172</v>
      </c>
    </row>
    <row r="42" spans="1:17" ht="12.75">
      <c r="A42" s="36">
        <v>29</v>
      </c>
      <c r="B42" s="6" t="s">
        <v>18</v>
      </c>
      <c r="C42" s="6"/>
      <c r="D42" s="8"/>
      <c r="E42" s="7"/>
      <c r="F42" s="42"/>
      <c r="G42" s="42"/>
      <c r="H42" s="59"/>
      <c r="I42" s="59"/>
      <c r="J42" s="58"/>
      <c r="K42" s="58"/>
      <c r="L42" s="58"/>
      <c r="M42" s="58"/>
      <c r="N42" s="58"/>
      <c r="O42" s="58"/>
      <c r="P42" s="58"/>
      <c r="Q42" s="58"/>
    </row>
    <row r="43" spans="1:17" ht="12.75">
      <c r="A43" s="36">
        <v>30</v>
      </c>
      <c r="B43" s="6" t="s">
        <v>91</v>
      </c>
      <c r="C43" s="6"/>
      <c r="D43" s="8"/>
      <c r="E43" s="7"/>
      <c r="F43" s="44"/>
      <c r="G43" s="44"/>
      <c r="H43" s="65"/>
      <c r="I43" s="65"/>
      <c r="J43" s="58"/>
      <c r="K43" s="58"/>
      <c r="L43" s="58"/>
      <c r="M43" s="58"/>
      <c r="N43" s="58"/>
      <c r="O43" s="58"/>
      <c r="P43" s="58"/>
      <c r="Q43" s="58"/>
    </row>
    <row r="44" spans="1:17" ht="12.75">
      <c r="A44" s="36">
        <v>31</v>
      </c>
      <c r="B44" s="6" t="s">
        <v>90</v>
      </c>
      <c r="C44" s="6"/>
      <c r="D44" s="8"/>
      <c r="E44" s="7"/>
      <c r="F44" s="40"/>
      <c r="G44" s="40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12.75">
      <c r="A45" s="36">
        <v>32</v>
      </c>
      <c r="B45" s="6" t="s">
        <v>18</v>
      </c>
      <c r="C45" s="6"/>
      <c r="D45" s="8"/>
      <c r="E45" s="7"/>
      <c r="F45" s="40"/>
      <c r="G45" s="40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ht="12.75">
      <c r="A46" s="36">
        <v>33</v>
      </c>
      <c r="B46" s="6" t="s">
        <v>91</v>
      </c>
      <c r="C46" s="6"/>
      <c r="D46" s="8"/>
      <c r="E46" s="7"/>
      <c r="F46" s="44"/>
      <c r="G46" s="44"/>
      <c r="H46" s="65"/>
      <c r="I46" s="65"/>
      <c r="J46" s="58"/>
      <c r="K46" s="58"/>
      <c r="L46" s="58"/>
      <c r="M46" s="58"/>
      <c r="N46" s="58"/>
      <c r="O46" s="58"/>
      <c r="P46" s="58"/>
      <c r="Q46" s="58"/>
    </row>
    <row r="47" spans="1:17" ht="12.75">
      <c r="A47" s="36">
        <v>34</v>
      </c>
      <c r="B47" s="6" t="s">
        <v>22</v>
      </c>
      <c r="C47" s="6"/>
      <c r="D47" s="8" t="s">
        <v>72</v>
      </c>
      <c r="E47" s="7"/>
      <c r="F47" s="47"/>
      <c r="G47" s="47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12.75">
      <c r="A48" s="36">
        <v>35</v>
      </c>
      <c r="B48" s="6" t="s">
        <v>23</v>
      </c>
      <c r="C48" s="6"/>
      <c r="D48" s="8" t="s">
        <v>73</v>
      </c>
      <c r="E48" s="7" t="s">
        <v>31</v>
      </c>
      <c r="F48" s="47">
        <v>2</v>
      </c>
      <c r="G48" s="47">
        <v>2</v>
      </c>
      <c r="H48" s="56">
        <v>2</v>
      </c>
      <c r="I48" s="56">
        <v>2</v>
      </c>
      <c r="J48" s="56">
        <v>2</v>
      </c>
      <c r="K48" s="56">
        <v>2</v>
      </c>
      <c r="L48" s="56">
        <v>2</v>
      </c>
      <c r="M48" s="56">
        <v>2</v>
      </c>
      <c r="N48" s="56">
        <v>2</v>
      </c>
      <c r="O48" s="56">
        <v>2</v>
      </c>
      <c r="P48" s="56">
        <v>2</v>
      </c>
      <c r="Q48" s="56">
        <v>2</v>
      </c>
    </row>
    <row r="49" spans="1:17" ht="12.75">
      <c r="A49" s="36">
        <v>36</v>
      </c>
      <c r="B49" s="6" t="s">
        <v>84</v>
      </c>
      <c r="C49" s="6"/>
      <c r="D49" s="8"/>
      <c r="E49" s="7"/>
      <c r="F49" s="47"/>
      <c r="G49" s="47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 ht="12.75">
      <c r="A50" s="36">
        <v>37</v>
      </c>
      <c r="B50" s="6" t="s">
        <v>24</v>
      </c>
      <c r="C50" s="6"/>
      <c r="D50" s="8" t="s">
        <v>60</v>
      </c>
      <c r="E50" s="7"/>
      <c r="F50" s="47">
        <v>1</v>
      </c>
      <c r="G50" s="47">
        <v>1</v>
      </c>
      <c r="H50" s="56">
        <v>1</v>
      </c>
      <c r="I50" s="56">
        <v>1</v>
      </c>
      <c r="J50" s="56">
        <v>1</v>
      </c>
      <c r="K50" s="56">
        <v>1</v>
      </c>
      <c r="L50" s="56">
        <v>1</v>
      </c>
      <c r="M50" s="56">
        <v>1</v>
      </c>
      <c r="N50" s="56">
        <v>1</v>
      </c>
      <c r="O50" s="56">
        <v>1</v>
      </c>
      <c r="P50" s="56">
        <v>1</v>
      </c>
      <c r="Q50" s="56">
        <v>1</v>
      </c>
    </row>
    <row r="51" spans="1:17" ht="12.75">
      <c r="A51" s="36">
        <v>38</v>
      </c>
      <c r="B51" s="6" t="s">
        <v>25</v>
      </c>
      <c r="C51" s="6"/>
      <c r="D51" s="8" t="s">
        <v>61</v>
      </c>
      <c r="E51" s="7"/>
      <c r="F51" s="47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ht="12.75">
      <c r="A52" s="36">
        <v>39</v>
      </c>
      <c r="B52" s="129" t="s">
        <v>62</v>
      </c>
      <c r="C52" s="124"/>
      <c r="D52" s="8" t="s">
        <v>26</v>
      </c>
      <c r="E52" s="7"/>
      <c r="F52" s="8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1:17" ht="15.75">
      <c r="A53" s="127" t="s">
        <v>88</v>
      </c>
      <c r="B53" s="128"/>
      <c r="C53" s="128"/>
      <c r="D53" s="128"/>
      <c r="E53" s="128"/>
      <c r="F53" s="43"/>
      <c r="G53" s="43"/>
      <c r="H53" s="68"/>
      <c r="I53" s="43"/>
      <c r="J53" s="43"/>
      <c r="K53" s="43"/>
      <c r="L53" s="43"/>
      <c r="M53" s="43"/>
      <c r="N53" s="43"/>
      <c r="O53" s="43"/>
      <c r="P53" s="43"/>
      <c r="Q53" s="43"/>
    </row>
    <row r="54" spans="1:17" ht="12.75">
      <c r="A54" s="36">
        <v>40</v>
      </c>
      <c r="B54" s="20" t="s">
        <v>89</v>
      </c>
      <c r="C54" s="21"/>
      <c r="D54" s="8"/>
      <c r="E54" s="7"/>
      <c r="F54" s="86" t="s">
        <v>173</v>
      </c>
      <c r="G54" s="67"/>
      <c r="H54" s="67"/>
      <c r="I54" s="66"/>
      <c r="J54" s="66"/>
      <c r="K54" s="66"/>
      <c r="L54" s="66"/>
      <c r="M54" s="66"/>
      <c r="N54" s="66"/>
      <c r="O54" s="66"/>
      <c r="P54" s="66"/>
      <c r="Q54" s="66"/>
    </row>
    <row r="55" spans="1:17" ht="15.75">
      <c r="A55" s="127" t="s">
        <v>29</v>
      </c>
      <c r="B55" s="138"/>
      <c r="C55" s="138"/>
      <c r="D55" s="138"/>
      <c r="E55" s="138"/>
      <c r="F55" s="13"/>
      <c r="G55" s="13"/>
      <c r="H55" s="16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12.75">
      <c r="A56" s="41">
        <v>41</v>
      </c>
      <c r="B56" s="125" t="s">
        <v>30</v>
      </c>
      <c r="C56" s="126"/>
      <c r="D56" s="48" t="s">
        <v>63</v>
      </c>
      <c r="E56" s="47"/>
      <c r="F56" s="47">
        <v>0.6</v>
      </c>
      <c r="G56" s="47">
        <v>0.6</v>
      </c>
      <c r="H56" s="47">
        <v>0.6</v>
      </c>
      <c r="I56" s="47">
        <v>0.6</v>
      </c>
      <c r="J56" s="47">
        <v>0.6</v>
      </c>
      <c r="K56" s="47">
        <v>0.6</v>
      </c>
      <c r="L56" s="47">
        <v>0.6</v>
      </c>
      <c r="M56" s="47">
        <v>0.6</v>
      </c>
      <c r="N56" s="47">
        <v>0.65</v>
      </c>
      <c r="O56" s="47">
        <v>0.65</v>
      </c>
      <c r="P56" s="47">
        <v>0.6</v>
      </c>
      <c r="Q56" s="47">
        <v>0.6</v>
      </c>
    </row>
    <row r="57" spans="1:17" s="30" customFormat="1" ht="12.75">
      <c r="A57" s="37">
        <v>42</v>
      </c>
      <c r="B57" s="26" t="s">
        <v>37</v>
      </c>
      <c r="C57" s="26"/>
      <c r="D57" s="33" t="s">
        <v>50</v>
      </c>
      <c r="E57" s="18" t="s">
        <v>31</v>
      </c>
      <c r="F57" s="34">
        <f aca="true" t="shared" si="4" ref="F57:Q57">(F23*F11)/(F56*F50*F17*F34)</f>
        <v>46.17513227513227</v>
      </c>
      <c r="G57" s="34">
        <f t="shared" si="4"/>
        <v>47.40476190476191</v>
      </c>
      <c r="H57" s="34">
        <f t="shared" si="4"/>
        <v>46.98571428571429</v>
      </c>
      <c r="I57" s="34">
        <f t="shared" si="4"/>
        <v>47.064814814814824</v>
      </c>
      <c r="J57" s="34">
        <f t="shared" si="4"/>
        <v>45.76049382716049</v>
      </c>
      <c r="K57" s="34">
        <f t="shared" si="4"/>
        <v>47.69761904761905</v>
      </c>
      <c r="L57" s="34">
        <f t="shared" si="4"/>
        <v>47.98941798941799</v>
      </c>
      <c r="M57" s="34">
        <f t="shared" si="4"/>
        <v>46.85493827160494</v>
      </c>
      <c r="N57" s="34">
        <f t="shared" si="4"/>
        <v>56.13919413919415</v>
      </c>
      <c r="O57" s="34">
        <f t="shared" si="4"/>
        <v>59.336996336996336</v>
      </c>
      <c r="P57" s="34">
        <f t="shared" si="4"/>
        <v>42.01234567901234</v>
      </c>
      <c r="Q57" s="34">
        <f t="shared" si="4"/>
        <v>42.11481481481482</v>
      </c>
    </row>
    <row r="58" spans="1:17" s="30" customFormat="1" ht="12.75">
      <c r="A58" s="37">
        <v>43</v>
      </c>
      <c r="B58" s="26" t="s">
        <v>38</v>
      </c>
      <c r="C58" s="26"/>
      <c r="D58" s="27" t="s">
        <v>74</v>
      </c>
      <c r="E58" s="18" t="s">
        <v>31</v>
      </c>
      <c r="F58" s="18">
        <v>48</v>
      </c>
      <c r="G58" s="18">
        <v>48</v>
      </c>
      <c r="H58" s="18">
        <f aca="true" t="shared" si="5" ref="H58:M58">H60*H37</f>
        <v>48</v>
      </c>
      <c r="I58" s="18">
        <f t="shared" si="5"/>
        <v>48</v>
      </c>
      <c r="J58" s="18">
        <f t="shared" si="5"/>
        <v>48</v>
      </c>
      <c r="K58" s="18">
        <f t="shared" si="5"/>
        <v>48</v>
      </c>
      <c r="L58" s="18">
        <f t="shared" si="5"/>
        <v>48</v>
      </c>
      <c r="M58" s="18">
        <f t="shared" si="5"/>
        <v>48</v>
      </c>
      <c r="N58" s="18">
        <v>64</v>
      </c>
      <c r="O58" s="18">
        <v>64</v>
      </c>
      <c r="P58" s="18">
        <v>48</v>
      </c>
      <c r="Q58" s="18">
        <v>48</v>
      </c>
    </row>
    <row r="59" spans="1:17" s="30" customFormat="1" ht="12.75">
      <c r="A59" s="37">
        <v>44</v>
      </c>
      <c r="B59" s="26" t="s">
        <v>39</v>
      </c>
      <c r="C59" s="26"/>
      <c r="D59" s="27" t="s">
        <v>75</v>
      </c>
      <c r="E59" s="18" t="s">
        <v>31</v>
      </c>
      <c r="F59" s="34">
        <f aca="true" t="shared" si="6" ref="F59:Q59">F57/F37</f>
        <v>11.543783068783068</v>
      </c>
      <c r="G59" s="34">
        <f t="shared" si="6"/>
        <v>11.851190476190478</v>
      </c>
      <c r="H59" s="34">
        <f t="shared" si="6"/>
        <v>11.746428571428572</v>
      </c>
      <c r="I59" s="34">
        <f t="shared" si="6"/>
        <v>11.766203703703706</v>
      </c>
      <c r="J59" s="34">
        <f t="shared" si="6"/>
        <v>11.440123456790122</v>
      </c>
      <c r="K59" s="34">
        <f t="shared" si="6"/>
        <v>11.924404761904762</v>
      </c>
      <c r="L59" s="34">
        <f t="shared" si="6"/>
        <v>11.997354497354497</v>
      </c>
      <c r="M59" s="34">
        <f t="shared" si="6"/>
        <v>11.713734567901234</v>
      </c>
      <c r="N59" s="34">
        <f t="shared" si="6"/>
        <v>14.034798534798538</v>
      </c>
      <c r="O59" s="34">
        <f t="shared" si="6"/>
        <v>14.834249084249084</v>
      </c>
      <c r="P59" s="34">
        <f t="shared" si="6"/>
        <v>10.503086419753085</v>
      </c>
      <c r="Q59" s="34">
        <f t="shared" si="6"/>
        <v>10.528703703703705</v>
      </c>
    </row>
    <row r="60" spans="1:17" s="30" customFormat="1" ht="12.75">
      <c r="A60" s="72">
        <v>45</v>
      </c>
      <c r="B60" s="73" t="s">
        <v>95</v>
      </c>
      <c r="C60" s="73"/>
      <c r="D60" s="74" t="s">
        <v>76</v>
      </c>
      <c r="E60" s="71" t="s">
        <v>31</v>
      </c>
      <c r="F60" s="69">
        <f>F58/F37</f>
        <v>12</v>
      </c>
      <c r="G60" s="69">
        <f>G58/G37</f>
        <v>12</v>
      </c>
      <c r="H60" s="70">
        <v>12</v>
      </c>
      <c r="I60" s="71">
        <v>12</v>
      </c>
      <c r="J60" s="71">
        <v>12</v>
      </c>
      <c r="K60" s="71">
        <v>12</v>
      </c>
      <c r="L60" s="71">
        <v>12</v>
      </c>
      <c r="M60" s="71">
        <v>12</v>
      </c>
      <c r="N60" s="71">
        <v>16</v>
      </c>
      <c r="O60" s="71">
        <v>16</v>
      </c>
      <c r="P60" s="71">
        <v>12</v>
      </c>
      <c r="Q60" s="71">
        <v>12</v>
      </c>
    </row>
    <row r="61" spans="1:17" s="30" customFormat="1" ht="12.75">
      <c r="A61" s="37">
        <v>46</v>
      </c>
      <c r="B61" s="26" t="s">
        <v>40</v>
      </c>
      <c r="C61" s="26"/>
      <c r="D61" s="27" t="s">
        <v>57</v>
      </c>
      <c r="E61" s="18" t="s">
        <v>13</v>
      </c>
      <c r="F61" s="18">
        <f aca="true" t="shared" si="7" ref="F61:Q61">F23</f>
        <v>500</v>
      </c>
      <c r="G61" s="18">
        <f t="shared" si="7"/>
        <v>500</v>
      </c>
      <c r="H61" s="18">
        <f t="shared" si="7"/>
        <v>500</v>
      </c>
      <c r="I61" s="18">
        <f t="shared" si="7"/>
        <v>500</v>
      </c>
      <c r="J61" s="18">
        <f t="shared" si="7"/>
        <v>500</v>
      </c>
      <c r="K61" s="18">
        <f t="shared" si="7"/>
        <v>500</v>
      </c>
      <c r="L61" s="18">
        <f t="shared" si="7"/>
        <v>500</v>
      </c>
      <c r="M61" s="18">
        <f t="shared" si="7"/>
        <v>500</v>
      </c>
      <c r="N61" s="18">
        <f t="shared" si="7"/>
        <v>500</v>
      </c>
      <c r="O61" s="18">
        <f t="shared" si="7"/>
        <v>500</v>
      </c>
      <c r="P61" s="18">
        <f t="shared" si="7"/>
        <v>500</v>
      </c>
      <c r="Q61" s="18">
        <f t="shared" si="7"/>
        <v>500</v>
      </c>
    </row>
    <row r="62" spans="1:17" s="30" customFormat="1" ht="12.75">
      <c r="A62" s="37">
        <v>47</v>
      </c>
      <c r="B62" s="134" t="s">
        <v>41</v>
      </c>
      <c r="C62" s="121"/>
      <c r="D62" s="27" t="s">
        <v>66</v>
      </c>
      <c r="E62" s="18" t="s">
        <v>13</v>
      </c>
      <c r="F62" s="34">
        <f aca="true" t="shared" si="8" ref="F62:Q62">(F58*F34*F50*F56*F17)/F11</f>
        <v>519.7602869223454</v>
      </c>
      <c r="G62" s="34">
        <f t="shared" si="8"/>
        <v>506.2782521346057</v>
      </c>
      <c r="H62" s="34">
        <f t="shared" si="8"/>
        <v>510.7935542718151</v>
      </c>
      <c r="I62" s="34">
        <f t="shared" si="8"/>
        <v>509.93507771001373</v>
      </c>
      <c r="J62" s="34">
        <f t="shared" si="8"/>
        <v>524.4698645659095</v>
      </c>
      <c r="K62" s="34">
        <f t="shared" si="8"/>
        <v>503.16976987969844</v>
      </c>
      <c r="L62" s="34">
        <f t="shared" si="8"/>
        <v>500.11025358324144</v>
      </c>
      <c r="M62" s="34">
        <f t="shared" si="8"/>
        <v>512.219221395165</v>
      </c>
      <c r="N62" s="34">
        <f t="shared" si="8"/>
        <v>570.0117447474878</v>
      </c>
      <c r="O62" s="34">
        <f t="shared" si="8"/>
        <v>539.292548922773</v>
      </c>
      <c r="P62" s="34">
        <f t="shared" si="8"/>
        <v>571.2606523655598</v>
      </c>
      <c r="Q62" s="34">
        <f t="shared" si="8"/>
        <v>569.8707237709964</v>
      </c>
    </row>
    <row r="63" spans="1:17" s="30" customFormat="1" ht="12.75">
      <c r="A63" s="37">
        <v>48</v>
      </c>
      <c r="B63" s="26" t="s">
        <v>64</v>
      </c>
      <c r="C63" s="26"/>
      <c r="D63" s="27" t="s">
        <v>65</v>
      </c>
      <c r="E63" s="18" t="s">
        <v>33</v>
      </c>
      <c r="F63" s="28">
        <f aca="true" t="shared" si="9" ref="F63:Q63">((F58*F33)+(F47*F49))/1000</f>
        <v>0.672</v>
      </c>
      <c r="G63" s="28">
        <f t="shared" si="9"/>
        <v>0.672</v>
      </c>
      <c r="H63" s="28">
        <f t="shared" si="9"/>
        <v>0.672</v>
      </c>
      <c r="I63" s="28">
        <f t="shared" si="9"/>
        <v>0.672</v>
      </c>
      <c r="J63" s="28">
        <f t="shared" si="9"/>
        <v>0.672</v>
      </c>
      <c r="K63" s="28">
        <f t="shared" si="9"/>
        <v>0.672</v>
      </c>
      <c r="L63" s="28">
        <f t="shared" si="9"/>
        <v>0.672</v>
      </c>
      <c r="M63" s="28">
        <f t="shared" si="9"/>
        <v>0.672</v>
      </c>
      <c r="N63" s="28">
        <f t="shared" si="9"/>
        <v>0.896</v>
      </c>
      <c r="O63" s="28">
        <f t="shared" si="9"/>
        <v>0.896</v>
      </c>
      <c r="P63" s="28">
        <f t="shared" si="9"/>
        <v>0.672</v>
      </c>
      <c r="Q63" s="28">
        <f t="shared" si="9"/>
        <v>0.672</v>
      </c>
    </row>
    <row r="64" spans="1:17" s="30" customFormat="1" ht="14.25">
      <c r="A64" s="37">
        <v>49</v>
      </c>
      <c r="B64" s="134" t="s">
        <v>42</v>
      </c>
      <c r="C64" s="120"/>
      <c r="D64" s="121"/>
      <c r="E64" s="18" t="s">
        <v>34</v>
      </c>
      <c r="F64" s="112">
        <f aca="true" t="shared" si="10" ref="F64:Q64">((F58*F33)+(F47*F49))/F11</f>
        <v>12.833587331415934</v>
      </c>
      <c r="G64" s="112">
        <f t="shared" si="10"/>
        <v>12.50069758357051</v>
      </c>
      <c r="H64" s="112">
        <f t="shared" si="10"/>
        <v>12.612186525230003</v>
      </c>
      <c r="I64" s="112">
        <f t="shared" si="10"/>
        <v>12.590989573086759</v>
      </c>
      <c r="J64" s="112">
        <f t="shared" si="10"/>
        <v>12.94987319915826</v>
      </c>
      <c r="K64" s="112">
        <f t="shared" si="10"/>
        <v>12.423944935301195</v>
      </c>
      <c r="L64" s="112">
        <f t="shared" si="10"/>
        <v>12.348401323042998</v>
      </c>
      <c r="M64" s="112">
        <f t="shared" si="10"/>
        <v>12.647388182596668</v>
      </c>
      <c r="N64" s="112">
        <f t="shared" si="10"/>
        <v>12.99172067800542</v>
      </c>
      <c r="O64" s="112">
        <f t="shared" si="10"/>
        <v>12.291568066615909</v>
      </c>
      <c r="P64" s="112">
        <f t="shared" si="10"/>
        <v>14.105201292976787</v>
      </c>
      <c r="Q64" s="112">
        <f t="shared" si="10"/>
        <v>14.070882068419664</v>
      </c>
    </row>
    <row r="65" spans="1:17" s="30" customFormat="1" ht="12.75">
      <c r="A65" s="37">
        <v>50</v>
      </c>
      <c r="B65" s="26" t="s">
        <v>43</v>
      </c>
      <c r="C65" s="26"/>
      <c r="D65" s="27"/>
      <c r="E65" s="35" t="s">
        <v>35</v>
      </c>
      <c r="F65" s="29">
        <f aca="true" t="shared" si="11" ref="F65:Q65">F64/(F23/100)</f>
        <v>2.566717466283187</v>
      </c>
      <c r="G65" s="29">
        <f t="shared" si="11"/>
        <v>2.500139516714102</v>
      </c>
      <c r="H65" s="29">
        <f t="shared" si="11"/>
        <v>2.5224373050460005</v>
      </c>
      <c r="I65" s="29">
        <f t="shared" si="11"/>
        <v>2.518197914617352</v>
      </c>
      <c r="J65" s="29">
        <f t="shared" si="11"/>
        <v>2.589974639831652</v>
      </c>
      <c r="K65" s="29">
        <f t="shared" si="11"/>
        <v>2.484788987060239</v>
      </c>
      <c r="L65" s="29">
        <f t="shared" si="11"/>
        <v>2.4696802646085994</v>
      </c>
      <c r="M65" s="29">
        <f t="shared" si="11"/>
        <v>2.5294776365193337</v>
      </c>
      <c r="N65" s="29">
        <f t="shared" si="11"/>
        <v>2.598344135601084</v>
      </c>
      <c r="O65" s="29">
        <f t="shared" si="11"/>
        <v>2.458313613323182</v>
      </c>
      <c r="P65" s="29">
        <f t="shared" si="11"/>
        <v>2.8210402585953576</v>
      </c>
      <c r="Q65" s="29">
        <f t="shared" si="11"/>
        <v>2.8141764136839327</v>
      </c>
    </row>
    <row r="66" spans="6:7" ht="12.75">
      <c r="F66" s="104" t="s">
        <v>177</v>
      </c>
      <c r="G66" s="61"/>
    </row>
    <row r="67" spans="6:7" ht="12.75">
      <c r="F67" s="61"/>
      <c r="G67" s="61"/>
    </row>
    <row r="68" spans="6:7" ht="12.75">
      <c r="F68" s="61"/>
      <c r="G68" s="61"/>
    </row>
    <row r="69" spans="6:7" ht="12.75">
      <c r="F69" s="61"/>
      <c r="G69" s="61"/>
    </row>
    <row r="70" spans="3:7" ht="12.75">
      <c r="C70" s="25" t="s">
        <v>178</v>
      </c>
      <c r="F70" s="61"/>
      <c r="G70" s="61"/>
    </row>
    <row r="71" spans="4:7" ht="12.75">
      <c r="D71" s="105" t="s">
        <v>182</v>
      </c>
      <c r="E71" s="107" t="s">
        <v>183</v>
      </c>
      <c r="F71" s="109" t="s">
        <v>184</v>
      </c>
      <c r="G71" s="111" t="s">
        <v>185</v>
      </c>
    </row>
    <row r="72" spans="3:7" ht="12.75">
      <c r="C72" s="25" t="s">
        <v>179</v>
      </c>
      <c r="D72" s="106">
        <v>10.7</v>
      </c>
      <c r="E72" s="108">
        <v>12.3</v>
      </c>
      <c r="F72" s="110">
        <v>13.9</v>
      </c>
      <c r="G72" s="111">
        <v>15.5</v>
      </c>
    </row>
    <row r="73" spans="3:7" ht="12.75">
      <c r="C73" s="25" t="s">
        <v>180</v>
      </c>
      <c r="D73" s="106">
        <v>9.7</v>
      </c>
      <c r="E73" s="108">
        <v>11.2</v>
      </c>
      <c r="F73" s="110">
        <v>12.6</v>
      </c>
      <c r="G73" s="111">
        <v>14.1</v>
      </c>
    </row>
    <row r="74" spans="6:7" ht="12.75">
      <c r="F74" s="61"/>
      <c r="G74" s="61"/>
    </row>
    <row r="75" spans="3:7" ht="12.75">
      <c r="C75" s="25" t="s">
        <v>181</v>
      </c>
      <c r="F75" s="61"/>
      <c r="G75" s="61"/>
    </row>
    <row r="76" spans="6:7" ht="12.75">
      <c r="F76" s="61"/>
      <c r="G76" s="61"/>
    </row>
    <row r="77" spans="6:7" ht="12.75">
      <c r="F77" s="61"/>
      <c r="G77" s="61"/>
    </row>
    <row r="78" spans="6:7" ht="12.75">
      <c r="F78" s="61"/>
      <c r="G78" s="61"/>
    </row>
    <row r="79" spans="6:7" ht="12.75">
      <c r="F79" s="61"/>
      <c r="G79" s="61"/>
    </row>
    <row r="80" spans="3:7" ht="12.75">
      <c r="C80" s="119" t="s">
        <v>186</v>
      </c>
      <c r="D80" s="120"/>
      <c r="E80" s="121"/>
      <c r="F80" s="61"/>
      <c r="G80" s="61"/>
    </row>
    <row r="81" spans="6:7" ht="12.75">
      <c r="F81" s="61"/>
      <c r="G81" s="61"/>
    </row>
    <row r="82" spans="6:7" ht="12.75">
      <c r="F82" s="61"/>
      <c r="G82" s="61"/>
    </row>
    <row r="83" spans="6:7" ht="12.75">
      <c r="F83" s="61"/>
      <c r="G83" s="61"/>
    </row>
    <row r="84" spans="6:7" ht="12.75">
      <c r="F84" s="61"/>
      <c r="G84" s="61"/>
    </row>
    <row r="85" spans="6:7" ht="12.75">
      <c r="F85" s="61"/>
      <c r="G85" s="61"/>
    </row>
    <row r="86" spans="6:7" ht="12.75">
      <c r="F86" s="61"/>
      <c r="G86" s="61"/>
    </row>
    <row r="87" spans="6:7" ht="12.75">
      <c r="F87" s="61"/>
      <c r="G87" s="61"/>
    </row>
    <row r="88" spans="6:7" ht="12.75">
      <c r="F88" s="61"/>
      <c r="G88" s="61"/>
    </row>
    <row r="89" spans="6:7" ht="12.75">
      <c r="F89" s="61"/>
      <c r="G89" s="61"/>
    </row>
    <row r="90" spans="6:7" ht="12.75">
      <c r="F90" s="61"/>
      <c r="G90" s="61"/>
    </row>
    <row r="91" spans="6:7" ht="12.75">
      <c r="F91" s="61"/>
      <c r="G91" s="61"/>
    </row>
    <row r="92" spans="6:7" ht="12.75">
      <c r="F92" s="61"/>
      <c r="G92" s="61"/>
    </row>
    <row r="93" spans="6:7" ht="12.75">
      <c r="F93" s="61"/>
      <c r="G93" s="61"/>
    </row>
    <row r="94" spans="6:7" ht="12.75">
      <c r="F94" s="61"/>
      <c r="G94" s="61"/>
    </row>
    <row r="95" spans="6:7" ht="12.75">
      <c r="F95" s="61"/>
      <c r="G95" s="61"/>
    </row>
    <row r="96" spans="6:7" ht="12.75">
      <c r="F96" s="61"/>
      <c r="G96" s="61"/>
    </row>
    <row r="97" spans="6:7" ht="12.75">
      <c r="F97" s="61"/>
      <c r="G97" s="61"/>
    </row>
    <row r="98" spans="6:7" ht="12.75">
      <c r="F98" s="61"/>
      <c r="G98" s="61"/>
    </row>
    <row r="99" spans="6:7" ht="12.75">
      <c r="F99" s="61"/>
      <c r="G99" s="61"/>
    </row>
    <row r="100" spans="6:7" ht="12.75">
      <c r="F100" s="61"/>
      <c r="G100" s="61"/>
    </row>
    <row r="101" spans="6:7" ht="12.75">
      <c r="F101" s="61"/>
      <c r="G101" s="61"/>
    </row>
    <row r="102" spans="6:7" ht="12.75">
      <c r="F102" s="61"/>
      <c r="G102" s="61"/>
    </row>
    <row r="103" spans="6:7" ht="12.75">
      <c r="F103" s="61"/>
      <c r="G103" s="61"/>
    </row>
    <row r="104" spans="6:7" ht="12.75">
      <c r="F104" s="61"/>
      <c r="G104" s="61"/>
    </row>
    <row r="105" spans="6:7" ht="12.75">
      <c r="F105" s="61"/>
      <c r="G105" s="61"/>
    </row>
    <row r="106" spans="6:7" ht="12.75">
      <c r="F106" s="61"/>
      <c r="G106" s="61"/>
    </row>
    <row r="107" spans="6:7" ht="12.75">
      <c r="F107" s="61"/>
      <c r="G107" s="61"/>
    </row>
    <row r="108" spans="6:7" ht="12.75">
      <c r="F108" s="61"/>
      <c r="G108" s="61"/>
    </row>
    <row r="109" spans="6:7" ht="12.75">
      <c r="F109" s="61"/>
      <c r="G109" s="61"/>
    </row>
    <row r="110" spans="6:7" ht="12.75">
      <c r="F110" s="61"/>
      <c r="G110" s="61"/>
    </row>
    <row r="111" spans="6:7" ht="12.75">
      <c r="F111" s="61"/>
      <c r="G111" s="61"/>
    </row>
    <row r="112" spans="6:7" ht="12.75">
      <c r="F112" s="61"/>
      <c r="G112" s="61"/>
    </row>
    <row r="113" spans="6:7" ht="12.75">
      <c r="F113" s="61"/>
      <c r="G113" s="61"/>
    </row>
    <row r="114" spans="6:7" ht="12.75">
      <c r="F114" s="61"/>
      <c r="G114" s="61"/>
    </row>
    <row r="115" spans="6:7" ht="12.75">
      <c r="F115" s="61"/>
      <c r="G115" s="61"/>
    </row>
    <row r="116" spans="6:7" ht="12.75">
      <c r="F116" s="61"/>
      <c r="G116" s="61"/>
    </row>
    <row r="117" spans="6:7" ht="12.75">
      <c r="F117" s="61"/>
      <c r="G117" s="61"/>
    </row>
    <row r="118" spans="6:7" ht="12.75">
      <c r="F118" s="61"/>
      <c r="G118" s="61"/>
    </row>
    <row r="119" spans="6:7" ht="12.75">
      <c r="F119" s="61"/>
      <c r="G119" s="61"/>
    </row>
    <row r="120" spans="6:7" ht="12.75">
      <c r="F120" s="61"/>
      <c r="G120" s="61"/>
    </row>
    <row r="121" spans="6:7" ht="12.75">
      <c r="F121" s="61"/>
      <c r="G121" s="61"/>
    </row>
    <row r="122" spans="6:7" ht="12.75">
      <c r="F122" s="61"/>
      <c r="G122" s="61"/>
    </row>
    <row r="123" spans="6:7" ht="12.75">
      <c r="F123" s="61"/>
      <c r="G123" s="61"/>
    </row>
    <row r="124" spans="6:7" ht="12.75">
      <c r="F124" s="61"/>
      <c r="G124" s="61"/>
    </row>
    <row r="125" spans="6:7" ht="12.75">
      <c r="F125" s="61"/>
      <c r="G125" s="61"/>
    </row>
    <row r="126" spans="6:7" ht="12.75">
      <c r="F126" s="61"/>
      <c r="G126" s="61"/>
    </row>
    <row r="127" spans="6:7" ht="12.75">
      <c r="F127" s="61"/>
      <c r="G127" s="61"/>
    </row>
    <row r="128" spans="6:7" ht="12.75">
      <c r="F128" s="61"/>
      <c r="G128" s="61"/>
    </row>
    <row r="129" spans="6:7" ht="12.75">
      <c r="F129" s="61"/>
      <c r="G129" s="61"/>
    </row>
    <row r="130" spans="6:7" ht="12.75">
      <c r="F130" s="61"/>
      <c r="G130" s="61"/>
    </row>
    <row r="131" spans="6:7" ht="12.75">
      <c r="F131" s="61"/>
      <c r="G131" s="61"/>
    </row>
    <row r="132" spans="6:7" ht="12.75">
      <c r="F132" s="61"/>
      <c r="G132" s="61"/>
    </row>
    <row r="133" spans="6:7" ht="12.75">
      <c r="F133" s="61"/>
      <c r="G133" s="61"/>
    </row>
    <row r="134" spans="6:7" ht="12.75">
      <c r="F134" s="61"/>
      <c r="G134" s="61"/>
    </row>
    <row r="135" spans="6:7" ht="12.75">
      <c r="F135" s="61"/>
      <c r="G135" s="61"/>
    </row>
    <row r="136" spans="6:7" ht="12.75">
      <c r="F136" s="61"/>
      <c r="G136" s="61"/>
    </row>
    <row r="137" spans="6:7" ht="12.75">
      <c r="F137" s="61"/>
      <c r="G137" s="61"/>
    </row>
    <row r="138" spans="6:7" ht="12.75">
      <c r="F138" s="61"/>
      <c r="G138" s="61"/>
    </row>
    <row r="139" spans="6:7" ht="12.75">
      <c r="F139" s="61"/>
      <c r="G139" s="61"/>
    </row>
    <row r="140" spans="6:7" ht="12.75">
      <c r="F140" s="61"/>
      <c r="G140" s="61"/>
    </row>
    <row r="141" spans="6:7" ht="12.75">
      <c r="F141" s="61"/>
      <c r="G141" s="61"/>
    </row>
    <row r="142" spans="6:7" ht="12.75">
      <c r="F142" s="61"/>
      <c r="G142" s="61"/>
    </row>
    <row r="143" spans="6:7" ht="12.75">
      <c r="F143" s="61"/>
      <c r="G143" s="61"/>
    </row>
    <row r="144" spans="6:7" ht="12.75">
      <c r="F144" s="61"/>
      <c r="G144" s="61"/>
    </row>
    <row r="145" spans="6:7" ht="12.75">
      <c r="F145" s="61"/>
      <c r="G145" s="61"/>
    </row>
    <row r="146" spans="6:7" ht="12.75">
      <c r="F146" s="61"/>
      <c r="G146" s="61"/>
    </row>
    <row r="147" spans="6:7" ht="12.75">
      <c r="F147" s="61"/>
      <c r="G147" s="61"/>
    </row>
    <row r="148" spans="6:7" ht="12.75">
      <c r="F148" s="61"/>
      <c r="G148" s="61"/>
    </row>
    <row r="149" spans="6:7" ht="12.75">
      <c r="F149" s="61"/>
      <c r="G149" s="61"/>
    </row>
    <row r="150" spans="6:7" ht="12.75">
      <c r="F150" s="61"/>
      <c r="G150" s="61"/>
    </row>
    <row r="151" spans="6:7" ht="12.75">
      <c r="F151" s="61"/>
      <c r="G151" s="61"/>
    </row>
    <row r="152" spans="6:7" ht="12.75">
      <c r="F152" s="61"/>
      <c r="G152" s="61"/>
    </row>
    <row r="153" spans="6:7" ht="12.75">
      <c r="F153" s="61"/>
      <c r="G153" s="61"/>
    </row>
    <row r="154" spans="6:7" ht="12.75">
      <c r="F154" s="61"/>
      <c r="G154" s="61"/>
    </row>
    <row r="155" spans="6:7" ht="12.75">
      <c r="F155" s="61"/>
      <c r="G155" s="61"/>
    </row>
    <row r="156" spans="6:7" ht="12.75">
      <c r="F156" s="61"/>
      <c r="G156" s="61"/>
    </row>
    <row r="157" spans="6:7" ht="12.75">
      <c r="F157" s="61"/>
      <c r="G157" s="61"/>
    </row>
    <row r="158" spans="6:7" ht="12.75">
      <c r="F158" s="61"/>
      <c r="G158" s="61"/>
    </row>
    <row r="159" spans="6:7" ht="12.75">
      <c r="F159" s="61"/>
      <c r="G159" s="61"/>
    </row>
    <row r="160" spans="6:7" ht="12.75">
      <c r="F160" s="61"/>
      <c r="G160" s="61"/>
    </row>
    <row r="161" spans="6:7" ht="12.75">
      <c r="F161" s="61"/>
      <c r="G161" s="61"/>
    </row>
    <row r="162" spans="6:7" ht="12.75">
      <c r="F162" s="61"/>
      <c r="G162" s="61"/>
    </row>
    <row r="163" spans="6:7" ht="12.75">
      <c r="F163" s="61"/>
      <c r="G163" s="61"/>
    </row>
    <row r="164" spans="6:7" ht="12.75">
      <c r="F164" s="61"/>
      <c r="G164" s="61"/>
    </row>
    <row r="165" spans="6:7" ht="12.75">
      <c r="F165" s="61"/>
      <c r="G165" s="61"/>
    </row>
    <row r="166" spans="6:7" ht="12.75">
      <c r="F166" s="61"/>
      <c r="G166" s="61"/>
    </row>
    <row r="167" spans="6:7" ht="12.75">
      <c r="F167" s="61"/>
      <c r="G167" s="61"/>
    </row>
    <row r="168" spans="6:7" ht="12.75">
      <c r="F168" s="61"/>
      <c r="G168" s="61"/>
    </row>
    <row r="169" spans="6:7" ht="12.75">
      <c r="F169" s="61"/>
      <c r="G169" s="61"/>
    </row>
    <row r="170" spans="6:7" ht="12.75">
      <c r="F170" s="61"/>
      <c r="G170" s="61"/>
    </row>
    <row r="171" spans="6:7" ht="12.75">
      <c r="F171" s="61"/>
      <c r="G171" s="61"/>
    </row>
    <row r="172" spans="6:7" ht="12.75">
      <c r="F172" s="61"/>
      <c r="G172" s="61"/>
    </row>
    <row r="173" spans="6:7" ht="12.75">
      <c r="F173" s="61"/>
      <c r="G173" s="61"/>
    </row>
    <row r="174" spans="6:7" ht="12.75">
      <c r="F174" s="61"/>
      <c r="G174" s="61"/>
    </row>
    <row r="175" spans="6:7" ht="12.75">
      <c r="F175" s="61"/>
      <c r="G175" s="61"/>
    </row>
    <row r="176" spans="6:7" ht="12.75">
      <c r="F176" s="61"/>
      <c r="G176" s="61"/>
    </row>
    <row r="177" spans="6:7" ht="12.75">
      <c r="F177" s="61"/>
      <c r="G177" s="61"/>
    </row>
    <row r="178" spans="6:7" ht="12.75">
      <c r="F178" s="61"/>
      <c r="G178" s="61"/>
    </row>
    <row r="179" spans="6:7" ht="12.75">
      <c r="F179" s="61"/>
      <c r="G179" s="61"/>
    </row>
    <row r="180" spans="6:7" ht="12.75">
      <c r="F180" s="61"/>
      <c r="G180" s="61"/>
    </row>
    <row r="181" spans="6:7" ht="12.75">
      <c r="F181" s="61"/>
      <c r="G181" s="61"/>
    </row>
    <row r="182" spans="6:7" ht="12.75">
      <c r="F182" s="61"/>
      <c r="G182" s="61"/>
    </row>
    <row r="183" spans="6:7" ht="12.75">
      <c r="F183" s="61"/>
      <c r="G183" s="61"/>
    </row>
    <row r="184" spans="6:7" ht="12.75">
      <c r="F184" s="61"/>
      <c r="G184" s="61"/>
    </row>
    <row r="185" spans="6:7" ht="12.75">
      <c r="F185" s="61"/>
      <c r="G185" s="61"/>
    </row>
    <row r="186" spans="6:7" ht="12.75">
      <c r="F186" s="61"/>
      <c r="G186" s="61"/>
    </row>
    <row r="187" spans="6:7" ht="12.75">
      <c r="F187" s="61"/>
      <c r="G187" s="61"/>
    </row>
    <row r="188" spans="6:7" ht="12.75">
      <c r="F188" s="61"/>
      <c r="G188" s="61"/>
    </row>
    <row r="189" spans="6:7" ht="12.75">
      <c r="F189" s="61"/>
      <c r="G189" s="61"/>
    </row>
    <row r="190" spans="6:7" ht="12.75">
      <c r="F190" s="61"/>
      <c r="G190" s="61"/>
    </row>
    <row r="191" spans="6:7" ht="12.75">
      <c r="F191" s="61"/>
      <c r="G191" s="61"/>
    </row>
    <row r="192" spans="6:7" ht="12.75">
      <c r="F192" s="61"/>
      <c r="G192" s="61"/>
    </row>
    <row r="193" spans="6:7" ht="12.75">
      <c r="F193" s="61"/>
      <c r="G193" s="61"/>
    </row>
    <row r="194" spans="6:7" ht="12.75">
      <c r="F194" s="61"/>
      <c r="G194" s="61"/>
    </row>
    <row r="195" spans="6:7" ht="12.75">
      <c r="F195" s="61"/>
      <c r="G195" s="61"/>
    </row>
  </sheetData>
  <sheetProtection/>
  <mergeCells count="20">
    <mergeCell ref="A4:C4"/>
    <mergeCell ref="B64:D64"/>
    <mergeCell ref="B62:C62"/>
    <mergeCell ref="A5:C5"/>
    <mergeCell ref="A8:E8"/>
    <mergeCell ref="B25:C25"/>
    <mergeCell ref="B30:C30"/>
    <mergeCell ref="A55:E55"/>
    <mergeCell ref="A53:E53"/>
    <mergeCell ref="B52:C52"/>
    <mergeCell ref="C80:E80"/>
    <mergeCell ref="A29:E29"/>
    <mergeCell ref="B56:C56"/>
    <mergeCell ref="A40:E40"/>
    <mergeCell ref="B10:C10"/>
    <mergeCell ref="B12:C12"/>
    <mergeCell ref="B13:C13"/>
    <mergeCell ref="B24:C24"/>
    <mergeCell ref="B11:C11"/>
    <mergeCell ref="B26:C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="75" zoomScaleNormal="75" zoomScalePageLayoutView="0" workbookViewId="0" topLeftCell="A1">
      <selection activeCell="A1" sqref="A1:S75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53.57421875" style="0" customWidth="1"/>
    <col min="4" max="4" width="15.140625" style="2" customWidth="1"/>
    <col min="5" max="5" width="10.421875" style="1" customWidth="1"/>
    <col min="6" max="6" width="17.140625" style="61" customWidth="1"/>
    <col min="7" max="9" width="17.28125" style="1" customWidth="1"/>
    <col min="10" max="10" width="19.421875" style="1" customWidth="1"/>
    <col min="11" max="11" width="25.421875" style="1" customWidth="1"/>
    <col min="12" max="12" width="18.7109375" style="0" customWidth="1"/>
    <col min="13" max="13" width="27.57421875" style="0" customWidth="1"/>
    <col min="14" max="14" width="18.28125" style="0" customWidth="1"/>
    <col min="15" max="15" width="18.7109375" style="0" customWidth="1"/>
    <col min="16" max="18" width="18.140625" style="0" customWidth="1"/>
    <col min="19" max="19" width="14.421875" style="0" customWidth="1"/>
  </cols>
  <sheetData>
    <row r="1" spans="1:11" ht="24" thickBot="1">
      <c r="A1" s="15" t="s">
        <v>101</v>
      </c>
      <c r="B1" s="3"/>
      <c r="C1" s="3"/>
      <c r="D1" s="5"/>
      <c r="E1" s="4"/>
      <c r="F1" s="4"/>
      <c r="G1" s="4"/>
      <c r="H1" s="4"/>
      <c r="I1" s="4"/>
      <c r="J1" s="4"/>
      <c r="K1" s="4"/>
    </row>
    <row r="2" spans="1:9" ht="18.75" thickBot="1">
      <c r="A2" s="14" t="s">
        <v>0</v>
      </c>
      <c r="E2" s="39"/>
      <c r="G2"/>
      <c r="H2"/>
      <c r="I2"/>
    </row>
    <row r="3" spans="5:9" ht="13.5" thickBot="1">
      <c r="E3" s="57"/>
      <c r="G3"/>
      <c r="H3"/>
      <c r="I3"/>
    </row>
    <row r="4" spans="1:5" ht="13.5" thickBot="1">
      <c r="A4" s="132" t="s">
        <v>100</v>
      </c>
      <c r="B4" s="133"/>
      <c r="C4" s="133"/>
      <c r="E4" s="79"/>
    </row>
    <row r="5" spans="1:5" ht="13.5" thickBot="1">
      <c r="A5" s="132" t="s">
        <v>98</v>
      </c>
      <c r="B5" s="135"/>
      <c r="C5" s="135"/>
      <c r="E5" s="80"/>
    </row>
    <row r="6" spans="1:8" ht="20.25">
      <c r="A6" s="78"/>
      <c r="B6" s="81"/>
      <c r="C6" s="81"/>
      <c r="E6" s="76"/>
      <c r="H6" s="77"/>
    </row>
    <row r="7" ht="13.5" thickBot="1"/>
    <row r="8" spans="1:19" ht="15.75">
      <c r="A8" s="136" t="s">
        <v>44</v>
      </c>
      <c r="B8" s="137"/>
      <c r="C8" s="137"/>
      <c r="D8" s="137"/>
      <c r="E8" s="137"/>
      <c r="F8" s="89" t="s">
        <v>190</v>
      </c>
      <c r="G8" s="89" t="s">
        <v>191</v>
      </c>
      <c r="H8" s="89" t="s">
        <v>192</v>
      </c>
      <c r="I8" s="89" t="s">
        <v>193</v>
      </c>
      <c r="J8" s="89" t="s">
        <v>194</v>
      </c>
      <c r="K8" s="89" t="s">
        <v>195</v>
      </c>
      <c r="L8" s="89" t="s">
        <v>196</v>
      </c>
      <c r="M8" s="89" t="s">
        <v>197</v>
      </c>
      <c r="N8" s="89" t="s">
        <v>198</v>
      </c>
      <c r="O8" s="89" t="s">
        <v>199</v>
      </c>
      <c r="P8" s="89" t="s">
        <v>200</v>
      </c>
      <c r="Q8" s="89" t="s">
        <v>201</v>
      </c>
      <c r="R8" s="89" t="s">
        <v>213</v>
      </c>
      <c r="S8" s="89" t="s">
        <v>214</v>
      </c>
    </row>
    <row r="9" spans="1:19" ht="12.75">
      <c r="A9" s="36">
        <v>1</v>
      </c>
      <c r="B9" s="6" t="s">
        <v>1</v>
      </c>
      <c r="C9" s="6"/>
      <c r="D9" s="8" t="s">
        <v>51</v>
      </c>
      <c r="E9" s="7" t="s">
        <v>11</v>
      </c>
      <c r="F9" s="62">
        <v>3.06</v>
      </c>
      <c r="G9" s="62">
        <v>2.76</v>
      </c>
      <c r="H9" s="62">
        <v>2.1</v>
      </c>
      <c r="I9" s="62">
        <v>3.64</v>
      </c>
      <c r="J9" s="62">
        <v>3.59</v>
      </c>
      <c r="K9" s="62">
        <v>3.63</v>
      </c>
      <c r="L9" s="62">
        <v>3.7</v>
      </c>
      <c r="M9" s="62">
        <v>3.58</v>
      </c>
      <c r="N9" s="62">
        <v>3.54</v>
      </c>
      <c r="O9" s="62">
        <v>3.72</v>
      </c>
      <c r="P9" s="62">
        <v>5.31</v>
      </c>
      <c r="Q9" s="62">
        <v>5.31</v>
      </c>
      <c r="R9" s="62">
        <v>9.21</v>
      </c>
      <c r="S9" s="62">
        <v>7.67</v>
      </c>
    </row>
    <row r="10" spans="1:19" ht="12.75">
      <c r="A10" s="36">
        <v>2</v>
      </c>
      <c r="B10" s="129" t="s">
        <v>2</v>
      </c>
      <c r="C10" s="124"/>
      <c r="D10" s="8" t="s">
        <v>52</v>
      </c>
      <c r="E10" s="7" t="s">
        <v>11</v>
      </c>
      <c r="F10" s="62">
        <v>5.91</v>
      </c>
      <c r="G10" s="62">
        <v>5.9</v>
      </c>
      <c r="H10" s="62">
        <v>5.9</v>
      </c>
      <c r="I10" s="62">
        <v>2.5</v>
      </c>
      <c r="J10" s="62">
        <v>2.49</v>
      </c>
      <c r="K10" s="62">
        <v>2.3</v>
      </c>
      <c r="L10" s="62">
        <v>3.11</v>
      </c>
      <c r="M10" s="62">
        <v>3.66</v>
      </c>
      <c r="N10" s="62">
        <v>2.63</v>
      </c>
      <c r="O10" s="62">
        <v>5.41</v>
      </c>
      <c r="P10" s="62">
        <v>5.67</v>
      </c>
      <c r="Q10" s="62">
        <v>5.59</v>
      </c>
      <c r="R10" s="62">
        <v>17.75</v>
      </c>
      <c r="S10" s="62">
        <v>1.63</v>
      </c>
    </row>
    <row r="11" spans="1:19" ht="14.25">
      <c r="A11" s="49">
        <v>3</v>
      </c>
      <c r="B11" s="130" t="s">
        <v>3</v>
      </c>
      <c r="C11" s="131"/>
      <c r="D11" s="50" t="s">
        <v>53</v>
      </c>
      <c r="E11" s="51" t="s">
        <v>12</v>
      </c>
      <c r="F11" s="28">
        <f aca="true" t="shared" si="0" ref="F11:S11">F9*F10</f>
        <v>18.084600000000002</v>
      </c>
      <c r="G11" s="28">
        <f t="shared" si="0"/>
        <v>16.284</v>
      </c>
      <c r="H11" s="28">
        <f t="shared" si="0"/>
        <v>12.39</v>
      </c>
      <c r="I11" s="28">
        <f t="shared" si="0"/>
        <v>9.1</v>
      </c>
      <c r="J11" s="28">
        <f t="shared" si="0"/>
        <v>8.9391</v>
      </c>
      <c r="K11" s="28">
        <f t="shared" si="0"/>
        <v>8.348999999999998</v>
      </c>
      <c r="L11" s="28">
        <f t="shared" si="0"/>
        <v>11.507</v>
      </c>
      <c r="M11" s="28">
        <f t="shared" si="0"/>
        <v>13.1028</v>
      </c>
      <c r="N11" s="28">
        <f t="shared" si="0"/>
        <v>9.3102</v>
      </c>
      <c r="O11" s="28">
        <f t="shared" si="0"/>
        <v>20.125200000000003</v>
      </c>
      <c r="P11" s="28">
        <f t="shared" si="0"/>
        <v>30.107699999999998</v>
      </c>
      <c r="Q11" s="28">
        <f t="shared" si="0"/>
        <v>29.682899999999997</v>
      </c>
      <c r="R11" s="28">
        <f t="shared" si="0"/>
        <v>163.47750000000002</v>
      </c>
      <c r="S11" s="28">
        <f t="shared" si="0"/>
        <v>12.502099999999999</v>
      </c>
    </row>
    <row r="12" spans="1:19" ht="12.75">
      <c r="A12" s="36">
        <v>4</v>
      </c>
      <c r="B12" s="129" t="s">
        <v>4</v>
      </c>
      <c r="C12" s="124"/>
      <c r="D12" s="8" t="s">
        <v>54</v>
      </c>
      <c r="E12" s="7" t="s">
        <v>11</v>
      </c>
      <c r="F12" s="63">
        <v>3</v>
      </c>
      <c r="G12" s="63">
        <v>3</v>
      </c>
      <c r="H12" s="63">
        <v>3</v>
      </c>
      <c r="I12" s="63">
        <v>3</v>
      </c>
      <c r="J12" s="63">
        <v>3</v>
      </c>
      <c r="K12" s="63">
        <v>3</v>
      </c>
      <c r="L12" s="63">
        <v>3</v>
      </c>
      <c r="M12" s="63">
        <v>3</v>
      </c>
      <c r="N12" s="63">
        <v>3</v>
      </c>
      <c r="O12" s="63">
        <v>3</v>
      </c>
      <c r="P12" s="63">
        <v>3</v>
      </c>
      <c r="Q12" s="63">
        <v>3</v>
      </c>
      <c r="R12" s="63">
        <v>3</v>
      </c>
      <c r="S12" s="63">
        <v>3</v>
      </c>
    </row>
    <row r="13" spans="1:19" ht="12.75">
      <c r="A13" s="36">
        <v>5</v>
      </c>
      <c r="B13" s="129" t="s">
        <v>47</v>
      </c>
      <c r="C13" s="124"/>
      <c r="D13" s="8" t="s">
        <v>55</v>
      </c>
      <c r="E13" s="7" t="s">
        <v>11</v>
      </c>
      <c r="F13" s="62">
        <v>0.8</v>
      </c>
      <c r="G13" s="62">
        <v>0.8</v>
      </c>
      <c r="H13" s="62">
        <v>0.8</v>
      </c>
      <c r="I13" s="62">
        <v>0.8</v>
      </c>
      <c r="J13" s="62">
        <v>0.8</v>
      </c>
      <c r="K13" s="62">
        <v>0.8</v>
      </c>
      <c r="L13" s="62">
        <v>0.8</v>
      </c>
      <c r="M13" s="62">
        <v>0.8</v>
      </c>
      <c r="N13" s="62">
        <v>0.8</v>
      </c>
      <c r="O13" s="62">
        <v>0.8</v>
      </c>
      <c r="P13" s="62">
        <v>0.8</v>
      </c>
      <c r="Q13" s="62">
        <v>0.8</v>
      </c>
      <c r="R13" s="62">
        <v>0.8</v>
      </c>
      <c r="S13" s="62">
        <v>0.8</v>
      </c>
    </row>
    <row r="14" spans="1:19" ht="12.75">
      <c r="A14" s="49">
        <v>6</v>
      </c>
      <c r="B14" s="52" t="s">
        <v>5</v>
      </c>
      <c r="C14" s="52"/>
      <c r="D14" s="50" t="s">
        <v>68</v>
      </c>
      <c r="E14" s="51" t="s">
        <v>11</v>
      </c>
      <c r="F14" s="28">
        <f aca="true" t="shared" si="1" ref="F14:S14">F12-F13</f>
        <v>2.2</v>
      </c>
      <c r="G14" s="28">
        <f t="shared" si="1"/>
        <v>2.2</v>
      </c>
      <c r="H14" s="28">
        <f t="shared" si="1"/>
        <v>2.2</v>
      </c>
      <c r="I14" s="28">
        <f t="shared" si="1"/>
        <v>2.2</v>
      </c>
      <c r="J14" s="28">
        <f t="shared" si="1"/>
        <v>2.2</v>
      </c>
      <c r="K14" s="28">
        <f t="shared" si="1"/>
        <v>2.2</v>
      </c>
      <c r="L14" s="28">
        <f t="shared" si="1"/>
        <v>2.2</v>
      </c>
      <c r="M14" s="28">
        <f t="shared" si="1"/>
        <v>2.2</v>
      </c>
      <c r="N14" s="28">
        <f t="shared" si="1"/>
        <v>2.2</v>
      </c>
      <c r="O14" s="28">
        <f t="shared" si="1"/>
        <v>2.2</v>
      </c>
      <c r="P14" s="28">
        <f t="shared" si="1"/>
        <v>2.2</v>
      </c>
      <c r="Q14" s="28">
        <f t="shared" si="1"/>
        <v>2.2</v>
      </c>
      <c r="R14" s="28">
        <f t="shared" si="1"/>
        <v>2.2</v>
      </c>
      <c r="S14" s="28">
        <f t="shared" si="1"/>
        <v>2.2</v>
      </c>
    </row>
    <row r="15" spans="1:19" s="30" customFormat="1" ht="12.75">
      <c r="A15" s="37">
        <v>7</v>
      </c>
      <c r="B15" s="26" t="s">
        <v>107</v>
      </c>
      <c r="C15" s="26"/>
      <c r="D15" s="27" t="s">
        <v>69</v>
      </c>
      <c r="E15" s="18"/>
      <c r="F15" s="28">
        <f aca="true" t="shared" si="2" ref="F15:S15">(F9*F10)/((F9+F10)*F14)</f>
        <v>0.9164183642444512</v>
      </c>
      <c r="G15" s="28">
        <f t="shared" si="2"/>
        <v>0.8547134159143395</v>
      </c>
      <c r="H15" s="28">
        <f t="shared" si="2"/>
        <v>0.7039772727272727</v>
      </c>
      <c r="I15" s="28">
        <f t="shared" si="2"/>
        <v>0.6736748593426116</v>
      </c>
      <c r="J15" s="28">
        <f t="shared" si="2"/>
        <v>0.6682939593301435</v>
      </c>
      <c r="K15" s="28">
        <f t="shared" si="2"/>
        <v>0.6399662731871837</v>
      </c>
      <c r="L15" s="28">
        <f t="shared" si="2"/>
        <v>0.7680549993325322</v>
      </c>
      <c r="M15" s="28">
        <f t="shared" si="2"/>
        <v>0.8226268206931189</v>
      </c>
      <c r="N15" s="28">
        <f t="shared" si="2"/>
        <v>0.6858847797259466</v>
      </c>
      <c r="O15" s="28">
        <f t="shared" si="2"/>
        <v>1.0019516080852335</v>
      </c>
      <c r="P15" s="28">
        <f t="shared" si="2"/>
        <v>1.246385991058122</v>
      </c>
      <c r="Q15" s="28">
        <f t="shared" si="2"/>
        <v>1.2378190158465385</v>
      </c>
      <c r="R15" s="28">
        <f t="shared" si="2"/>
        <v>2.7562297680064742</v>
      </c>
      <c r="S15" s="28">
        <f t="shared" si="2"/>
        <v>0.6110508308895404</v>
      </c>
    </row>
    <row r="16" spans="1:19" s="30" customFormat="1" ht="12.75">
      <c r="A16" s="37"/>
      <c r="B16" s="26" t="s">
        <v>108</v>
      </c>
      <c r="C16" s="26"/>
      <c r="D16" s="27" t="s">
        <v>94</v>
      </c>
      <c r="E16" s="18"/>
      <c r="F16" s="28">
        <f aca="true" t="shared" si="3" ref="F16:S16">(5*F14)*(F9+F10)/(F9*F10)</f>
        <v>5.456023356889286</v>
      </c>
      <c r="G16" s="28">
        <f t="shared" si="3"/>
        <v>5.849914026037829</v>
      </c>
      <c r="H16" s="28">
        <f t="shared" si="3"/>
        <v>7.102502017756255</v>
      </c>
      <c r="I16" s="28">
        <f t="shared" si="3"/>
        <v>7.421978021978023</v>
      </c>
      <c r="J16" s="28">
        <f t="shared" si="3"/>
        <v>7.4817375350986115</v>
      </c>
      <c r="K16" s="28">
        <f t="shared" si="3"/>
        <v>7.812911725955204</v>
      </c>
      <c r="L16" s="28">
        <f t="shared" si="3"/>
        <v>6.509950464934389</v>
      </c>
      <c r="M16" s="28">
        <f t="shared" si="3"/>
        <v>6.078090179198339</v>
      </c>
      <c r="N16" s="28">
        <f t="shared" si="3"/>
        <v>7.289854138471784</v>
      </c>
      <c r="O16" s="28">
        <f t="shared" si="3"/>
        <v>4.990260966350645</v>
      </c>
      <c r="P16" s="28">
        <f t="shared" si="3"/>
        <v>4.011598361880848</v>
      </c>
      <c r="Q16" s="28">
        <f t="shared" si="3"/>
        <v>4.039362730730487</v>
      </c>
      <c r="R16" s="28">
        <f t="shared" si="3"/>
        <v>1.8140722729427594</v>
      </c>
      <c r="S16" s="28">
        <f t="shared" si="3"/>
        <v>8.18262531894642</v>
      </c>
    </row>
    <row r="17" spans="1:19" s="30" customFormat="1" ht="12.75">
      <c r="A17" s="53">
        <v>8</v>
      </c>
      <c r="B17" s="54" t="s">
        <v>6</v>
      </c>
      <c r="C17" s="54"/>
      <c r="D17" s="55" t="s">
        <v>56</v>
      </c>
      <c r="E17" s="56"/>
      <c r="F17" s="56">
        <v>0.8</v>
      </c>
      <c r="G17" s="56">
        <v>0.8</v>
      </c>
      <c r="H17" s="56">
        <v>0.8</v>
      </c>
      <c r="I17" s="56">
        <v>0.8</v>
      </c>
      <c r="J17" s="56">
        <v>0.8</v>
      </c>
      <c r="K17" s="56">
        <v>0.8</v>
      </c>
      <c r="L17" s="56">
        <v>0.8</v>
      </c>
      <c r="M17" s="56">
        <v>0.8</v>
      </c>
      <c r="N17" s="56">
        <v>0.8</v>
      </c>
      <c r="O17" s="56">
        <v>0.8</v>
      </c>
      <c r="P17" s="56">
        <v>0.8</v>
      </c>
      <c r="Q17" s="56">
        <v>0.8</v>
      </c>
      <c r="R17" s="56">
        <v>0.8</v>
      </c>
      <c r="S17" s="56">
        <v>0.8</v>
      </c>
    </row>
    <row r="18" spans="1:19" ht="12.75">
      <c r="A18" s="36">
        <v>9</v>
      </c>
      <c r="B18" s="6" t="s">
        <v>7</v>
      </c>
      <c r="C18" s="6"/>
      <c r="D18" s="8" t="s">
        <v>8</v>
      </c>
      <c r="E18" s="7"/>
      <c r="F18" s="56">
        <v>0.7</v>
      </c>
      <c r="G18" s="56">
        <v>0.7</v>
      </c>
      <c r="H18" s="56">
        <v>0.7</v>
      </c>
      <c r="I18" s="56">
        <v>0.7</v>
      </c>
      <c r="J18" s="56">
        <v>0.7</v>
      </c>
      <c r="K18" s="56">
        <v>0.7</v>
      </c>
      <c r="L18" s="56">
        <v>0.7</v>
      </c>
      <c r="M18" s="56">
        <v>0.7</v>
      </c>
      <c r="N18" s="56">
        <v>0.7</v>
      </c>
      <c r="O18" s="56">
        <v>0.7</v>
      </c>
      <c r="P18" s="56">
        <v>0.7</v>
      </c>
      <c r="Q18" s="56">
        <v>0.7</v>
      </c>
      <c r="R18" s="56">
        <v>0.7</v>
      </c>
      <c r="S18" s="56">
        <v>0.7</v>
      </c>
    </row>
    <row r="19" spans="1:19" ht="12.75">
      <c r="A19" s="36">
        <v>10</v>
      </c>
      <c r="B19" s="6" t="s">
        <v>7</v>
      </c>
      <c r="C19" s="6"/>
      <c r="D19" s="8" t="s">
        <v>9</v>
      </c>
      <c r="E19" s="7"/>
      <c r="F19" s="56">
        <v>0.5</v>
      </c>
      <c r="G19" s="56">
        <v>0.5</v>
      </c>
      <c r="H19" s="56">
        <v>0.5</v>
      </c>
      <c r="I19" s="56">
        <v>0.5</v>
      </c>
      <c r="J19" s="56">
        <v>0.5</v>
      </c>
      <c r="K19" s="56">
        <v>0.5</v>
      </c>
      <c r="L19" s="56">
        <v>0.5</v>
      </c>
      <c r="M19" s="56">
        <v>0.5</v>
      </c>
      <c r="N19" s="56">
        <v>0.5</v>
      </c>
      <c r="O19" s="56">
        <v>0.5</v>
      </c>
      <c r="P19" s="56">
        <v>0.5</v>
      </c>
      <c r="Q19" s="56">
        <v>0.5</v>
      </c>
      <c r="R19" s="56">
        <v>0.5</v>
      </c>
      <c r="S19" s="56">
        <v>0.5</v>
      </c>
    </row>
    <row r="20" spans="1:19" ht="12.75">
      <c r="A20" s="36">
        <v>11</v>
      </c>
      <c r="B20" s="6" t="s">
        <v>7</v>
      </c>
      <c r="C20" s="6"/>
      <c r="D20" s="8" t="s">
        <v>10</v>
      </c>
      <c r="E20" s="7"/>
      <c r="F20" s="56">
        <v>0.1</v>
      </c>
      <c r="G20" s="56">
        <v>0.1</v>
      </c>
      <c r="H20" s="56">
        <v>0.1</v>
      </c>
      <c r="I20" s="56">
        <v>0.1</v>
      </c>
      <c r="J20" s="56">
        <v>0.1</v>
      </c>
      <c r="K20" s="56">
        <v>0.1</v>
      </c>
      <c r="L20" s="56">
        <v>0.1</v>
      </c>
      <c r="M20" s="56">
        <v>0.1</v>
      </c>
      <c r="N20" s="56">
        <v>0.1</v>
      </c>
      <c r="O20" s="56">
        <v>0.1</v>
      </c>
      <c r="P20" s="56">
        <v>0.1</v>
      </c>
      <c r="Q20" s="56">
        <v>0.1</v>
      </c>
      <c r="R20" s="56">
        <v>0.1</v>
      </c>
      <c r="S20" s="56">
        <v>0.1</v>
      </c>
    </row>
    <row r="21" spans="1:19" ht="15.75">
      <c r="A21" s="9" t="s">
        <v>28</v>
      </c>
      <c r="B21" s="10"/>
      <c r="C21" s="10"/>
      <c r="D21" s="11"/>
      <c r="E21" s="1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>
      <c r="A22" s="36">
        <v>12</v>
      </c>
      <c r="B22" s="6" t="s">
        <v>78</v>
      </c>
      <c r="C22" s="6"/>
      <c r="D22" s="8" t="s">
        <v>57</v>
      </c>
      <c r="E22" s="7" t="s">
        <v>13</v>
      </c>
      <c r="F22" s="56">
        <v>500</v>
      </c>
      <c r="G22" s="56">
        <v>500</v>
      </c>
      <c r="H22" s="56">
        <v>500</v>
      </c>
      <c r="I22" s="56">
        <v>500</v>
      </c>
      <c r="J22" s="56">
        <v>500</v>
      </c>
      <c r="K22" s="56">
        <v>500</v>
      </c>
      <c r="L22" s="56">
        <v>500</v>
      </c>
      <c r="M22" s="56">
        <v>500</v>
      </c>
      <c r="N22" s="56">
        <v>500</v>
      </c>
      <c r="O22" s="56">
        <v>500</v>
      </c>
      <c r="P22" s="56">
        <v>300</v>
      </c>
      <c r="Q22" s="56">
        <v>500</v>
      </c>
      <c r="R22" s="56">
        <v>300</v>
      </c>
      <c r="S22" s="56">
        <v>300</v>
      </c>
    </row>
    <row r="23" spans="1:19" s="30" customFormat="1" ht="12.75">
      <c r="A23" s="37">
        <v>13</v>
      </c>
      <c r="B23" s="31" t="s">
        <v>79</v>
      </c>
      <c r="C23" s="32"/>
      <c r="D23" s="103" t="s">
        <v>57</v>
      </c>
      <c r="E23" s="18" t="s">
        <v>13</v>
      </c>
      <c r="F23" s="18">
        <v>500</v>
      </c>
      <c r="G23" s="18">
        <v>500</v>
      </c>
      <c r="H23" s="18">
        <v>500</v>
      </c>
      <c r="I23" s="18">
        <v>500</v>
      </c>
      <c r="J23" s="18">
        <v>500</v>
      </c>
      <c r="K23" s="18">
        <v>500</v>
      </c>
      <c r="L23" s="18">
        <v>500</v>
      </c>
      <c r="M23" s="18">
        <v>500</v>
      </c>
      <c r="N23" s="18">
        <v>500</v>
      </c>
      <c r="O23" s="18">
        <v>500</v>
      </c>
      <c r="P23" s="18">
        <v>300</v>
      </c>
      <c r="Q23" s="18">
        <v>500</v>
      </c>
      <c r="R23" s="18">
        <v>300</v>
      </c>
      <c r="S23" s="18">
        <v>300</v>
      </c>
    </row>
    <row r="24" spans="1:19" ht="12.75">
      <c r="A24" s="36">
        <v>14</v>
      </c>
      <c r="B24" s="129" t="s">
        <v>45</v>
      </c>
      <c r="C24" s="124"/>
      <c r="D24" s="8" t="s">
        <v>58</v>
      </c>
      <c r="E24" s="7" t="s">
        <v>14</v>
      </c>
      <c r="F24" s="56">
        <v>4000</v>
      </c>
      <c r="G24" s="56">
        <v>4000</v>
      </c>
      <c r="H24" s="56">
        <v>4000</v>
      </c>
      <c r="I24" s="56">
        <v>4000</v>
      </c>
      <c r="J24" s="56">
        <v>4000</v>
      </c>
      <c r="K24" s="56">
        <v>4000</v>
      </c>
      <c r="L24" s="56">
        <v>4000</v>
      </c>
      <c r="M24" s="56">
        <v>4000</v>
      </c>
      <c r="N24" s="56">
        <v>4000</v>
      </c>
      <c r="O24" s="56">
        <v>4000</v>
      </c>
      <c r="P24" s="56">
        <v>4000</v>
      </c>
      <c r="Q24" s="56">
        <v>4000</v>
      </c>
      <c r="R24" s="56">
        <v>4000</v>
      </c>
      <c r="S24" s="56">
        <v>4000</v>
      </c>
    </row>
    <row r="25" spans="1:19" ht="12.75">
      <c r="A25" s="36">
        <v>15</v>
      </c>
      <c r="B25" s="129" t="s">
        <v>46</v>
      </c>
      <c r="C25" s="124"/>
      <c r="D25" s="8"/>
      <c r="E25" s="7" t="s">
        <v>15</v>
      </c>
      <c r="F25" s="56">
        <v>89</v>
      </c>
      <c r="G25" s="56">
        <v>89</v>
      </c>
      <c r="H25" s="56">
        <v>89</v>
      </c>
      <c r="I25" s="56">
        <v>89</v>
      </c>
      <c r="J25" s="56">
        <v>89</v>
      </c>
      <c r="K25" s="56">
        <v>89</v>
      </c>
      <c r="L25" s="56">
        <v>89</v>
      </c>
      <c r="M25" s="56">
        <v>89</v>
      </c>
      <c r="N25" s="56">
        <v>89</v>
      </c>
      <c r="O25" s="56">
        <v>89</v>
      </c>
      <c r="P25" s="56">
        <v>89</v>
      </c>
      <c r="Q25" s="56">
        <v>89</v>
      </c>
      <c r="R25" s="56">
        <v>89</v>
      </c>
      <c r="S25" s="56">
        <v>89</v>
      </c>
    </row>
    <row r="26" spans="1:19" ht="12.75">
      <c r="A26" s="36">
        <v>16</v>
      </c>
      <c r="B26" s="129" t="s">
        <v>67</v>
      </c>
      <c r="C26" s="124"/>
      <c r="D26" s="8"/>
      <c r="E26" s="7"/>
      <c r="F26" s="47" t="s">
        <v>109</v>
      </c>
      <c r="G26" s="47" t="s">
        <v>109</v>
      </c>
      <c r="H26" s="47" t="s">
        <v>109</v>
      </c>
      <c r="I26" s="47" t="s">
        <v>109</v>
      </c>
      <c r="J26" s="47" t="s">
        <v>109</v>
      </c>
      <c r="K26" s="47" t="s">
        <v>109</v>
      </c>
      <c r="L26" s="47" t="s">
        <v>109</v>
      </c>
      <c r="M26" s="47" t="s">
        <v>109</v>
      </c>
      <c r="N26" s="47" t="s">
        <v>109</v>
      </c>
      <c r="O26" s="47" t="s">
        <v>109</v>
      </c>
      <c r="P26" s="47" t="s">
        <v>109</v>
      </c>
      <c r="Q26" s="47" t="s">
        <v>109</v>
      </c>
      <c r="R26" s="47" t="s">
        <v>109</v>
      </c>
      <c r="S26" s="47" t="s">
        <v>109</v>
      </c>
    </row>
    <row r="27" spans="1:19" ht="12.75">
      <c r="A27" s="36">
        <v>17</v>
      </c>
      <c r="B27" s="19" t="s">
        <v>85</v>
      </c>
      <c r="C27" s="19"/>
      <c r="D27" s="8" t="s">
        <v>93</v>
      </c>
      <c r="E27" s="7"/>
      <c r="F27" s="47" t="s">
        <v>110</v>
      </c>
      <c r="G27" s="47" t="s">
        <v>110</v>
      </c>
      <c r="H27" s="47" t="s">
        <v>110</v>
      </c>
      <c r="I27" s="47" t="s">
        <v>110</v>
      </c>
      <c r="J27" s="47" t="s">
        <v>110</v>
      </c>
      <c r="K27" s="47" t="s">
        <v>110</v>
      </c>
      <c r="L27" s="47" t="s">
        <v>110</v>
      </c>
      <c r="M27" s="47" t="s">
        <v>110</v>
      </c>
      <c r="N27" s="47" t="s">
        <v>110</v>
      </c>
      <c r="O27" s="47" t="s">
        <v>110</v>
      </c>
      <c r="P27" s="47" t="s">
        <v>110</v>
      </c>
      <c r="Q27" s="47" t="s">
        <v>110</v>
      </c>
      <c r="R27" s="47" t="s">
        <v>110</v>
      </c>
      <c r="S27" s="47" t="s">
        <v>110</v>
      </c>
    </row>
    <row r="28" spans="1:19" ht="12.75">
      <c r="A28" s="36">
        <v>18</v>
      </c>
      <c r="B28" s="19" t="s">
        <v>86</v>
      </c>
      <c r="C28" s="19"/>
      <c r="D28" s="8" t="s">
        <v>93</v>
      </c>
      <c r="E28" s="7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spans="1:19" ht="15.75">
      <c r="A29" s="122" t="s">
        <v>48</v>
      </c>
      <c r="B29" s="123"/>
      <c r="C29" s="123"/>
      <c r="D29" s="123"/>
      <c r="E29" s="124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.75">
      <c r="A30" s="36">
        <v>19</v>
      </c>
      <c r="B30" s="129" t="s">
        <v>17</v>
      </c>
      <c r="C30" s="124"/>
      <c r="D30" s="8"/>
      <c r="E30" s="7"/>
      <c r="F30" s="40" t="s">
        <v>111</v>
      </c>
      <c r="G30" s="40" t="s">
        <v>111</v>
      </c>
      <c r="H30" s="40" t="s">
        <v>111</v>
      </c>
      <c r="I30" s="40" t="s">
        <v>111</v>
      </c>
      <c r="J30" s="40" t="s">
        <v>111</v>
      </c>
      <c r="K30" s="40" t="s">
        <v>111</v>
      </c>
      <c r="L30" s="40" t="s">
        <v>111</v>
      </c>
      <c r="M30" s="40" t="s">
        <v>111</v>
      </c>
      <c r="N30" s="40" t="s">
        <v>111</v>
      </c>
      <c r="O30" s="40" t="s">
        <v>111</v>
      </c>
      <c r="P30" s="40" t="s">
        <v>111</v>
      </c>
      <c r="Q30" s="40" t="s">
        <v>111</v>
      </c>
      <c r="R30" s="40" t="s">
        <v>111</v>
      </c>
      <c r="S30" s="40" t="s">
        <v>111</v>
      </c>
    </row>
    <row r="31" spans="1:19" ht="12.75">
      <c r="A31" s="36"/>
      <c r="B31" s="6" t="s">
        <v>92</v>
      </c>
      <c r="C31" s="6"/>
      <c r="D31" s="8"/>
      <c r="E31" s="7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12.75">
      <c r="A32" s="36">
        <v>20</v>
      </c>
      <c r="B32" s="6" t="s">
        <v>83</v>
      </c>
      <c r="C32" s="6"/>
      <c r="D32" s="8"/>
      <c r="E32" s="7"/>
      <c r="F32" s="40" t="s">
        <v>112</v>
      </c>
      <c r="G32" s="40" t="s">
        <v>112</v>
      </c>
      <c r="H32" s="40" t="s">
        <v>112</v>
      </c>
      <c r="I32" s="40" t="s">
        <v>112</v>
      </c>
      <c r="J32" s="40" t="s">
        <v>112</v>
      </c>
      <c r="K32" s="40" t="s">
        <v>112</v>
      </c>
      <c r="L32" s="40" t="s">
        <v>112</v>
      </c>
      <c r="M32" s="40" t="s">
        <v>112</v>
      </c>
      <c r="N32" s="40" t="s">
        <v>112</v>
      </c>
      <c r="O32" s="40" t="s">
        <v>112</v>
      </c>
      <c r="P32" s="40" t="s">
        <v>112</v>
      </c>
      <c r="Q32" s="40" t="s">
        <v>112</v>
      </c>
      <c r="R32" s="40" t="s">
        <v>112</v>
      </c>
      <c r="S32" s="40" t="s">
        <v>112</v>
      </c>
    </row>
    <row r="33" spans="1:19" ht="12.75">
      <c r="A33" s="36">
        <v>21</v>
      </c>
      <c r="B33" s="6" t="s">
        <v>80</v>
      </c>
      <c r="C33" s="6"/>
      <c r="D33" s="8"/>
      <c r="E33" s="7" t="s">
        <v>81</v>
      </c>
      <c r="F33" s="40">
        <v>14</v>
      </c>
      <c r="G33" s="40">
        <v>14</v>
      </c>
      <c r="H33" s="40">
        <v>14</v>
      </c>
      <c r="I33" s="40">
        <v>14</v>
      </c>
      <c r="J33" s="40">
        <v>14</v>
      </c>
      <c r="K33" s="40">
        <v>14</v>
      </c>
      <c r="L33" s="40">
        <v>14</v>
      </c>
      <c r="M33" s="40">
        <v>14</v>
      </c>
      <c r="N33" s="40">
        <v>14</v>
      </c>
      <c r="O33" s="40">
        <v>14</v>
      </c>
      <c r="P33" s="40">
        <v>14</v>
      </c>
      <c r="Q33" s="40">
        <v>14</v>
      </c>
      <c r="R33" s="40">
        <v>28</v>
      </c>
      <c r="S33" s="40">
        <v>28</v>
      </c>
    </row>
    <row r="34" spans="1:19" ht="12.75">
      <c r="A34" s="36">
        <v>22</v>
      </c>
      <c r="B34" s="6" t="s">
        <v>36</v>
      </c>
      <c r="C34" s="6"/>
      <c r="D34" s="8" t="s">
        <v>59</v>
      </c>
      <c r="E34" s="7" t="s">
        <v>16</v>
      </c>
      <c r="F34" s="40">
        <v>1350</v>
      </c>
      <c r="G34" s="40">
        <v>1350</v>
      </c>
      <c r="H34" s="40">
        <v>1350</v>
      </c>
      <c r="I34" s="40">
        <v>1350</v>
      </c>
      <c r="J34" s="40">
        <v>1350</v>
      </c>
      <c r="K34" s="40">
        <v>1350</v>
      </c>
      <c r="L34" s="40">
        <v>1350</v>
      </c>
      <c r="M34" s="40">
        <v>1350</v>
      </c>
      <c r="N34" s="40">
        <v>1350</v>
      </c>
      <c r="O34" s="40">
        <v>1350</v>
      </c>
      <c r="P34" s="40">
        <v>1350</v>
      </c>
      <c r="Q34" s="40">
        <v>1350</v>
      </c>
      <c r="R34" s="40">
        <v>2600</v>
      </c>
      <c r="S34" s="40">
        <v>2600</v>
      </c>
    </row>
    <row r="35" spans="1:19" ht="12.75">
      <c r="A35" s="36">
        <v>23</v>
      </c>
      <c r="B35" s="6" t="s">
        <v>19</v>
      </c>
      <c r="C35" s="6"/>
      <c r="D35" s="8"/>
      <c r="E35" s="7"/>
      <c r="F35" s="42" t="s">
        <v>175</v>
      </c>
      <c r="G35" s="42" t="s">
        <v>175</v>
      </c>
      <c r="H35" s="42" t="s">
        <v>175</v>
      </c>
      <c r="I35" s="42" t="s">
        <v>175</v>
      </c>
      <c r="J35" s="42" t="s">
        <v>175</v>
      </c>
      <c r="K35" s="42" t="s">
        <v>175</v>
      </c>
      <c r="L35" s="42" t="s">
        <v>175</v>
      </c>
      <c r="M35" s="42" t="s">
        <v>175</v>
      </c>
      <c r="N35" s="42" t="s">
        <v>175</v>
      </c>
      <c r="O35" s="42" t="s">
        <v>175</v>
      </c>
      <c r="P35" s="42" t="s">
        <v>175</v>
      </c>
      <c r="Q35" s="42" t="s">
        <v>175</v>
      </c>
      <c r="R35" s="42" t="s">
        <v>175</v>
      </c>
      <c r="S35" s="42" t="s">
        <v>175</v>
      </c>
    </row>
    <row r="36" spans="1:19" s="25" customFormat="1" ht="12.75">
      <c r="A36" s="38">
        <v>24</v>
      </c>
      <c r="B36" s="23" t="s">
        <v>82</v>
      </c>
      <c r="C36" s="23"/>
      <c r="D36" s="24"/>
      <c r="E36" s="22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2.75">
      <c r="A37" s="36">
        <v>25</v>
      </c>
      <c r="B37" s="6" t="s">
        <v>20</v>
      </c>
      <c r="C37" s="6"/>
      <c r="D37" s="8" t="s">
        <v>70</v>
      </c>
      <c r="E37" s="7" t="s">
        <v>32</v>
      </c>
      <c r="F37" s="40">
        <v>4</v>
      </c>
      <c r="G37" s="40">
        <v>4</v>
      </c>
      <c r="H37" s="40">
        <v>4</v>
      </c>
      <c r="I37" s="40">
        <v>4</v>
      </c>
      <c r="J37" s="40">
        <v>4</v>
      </c>
      <c r="K37" s="40">
        <v>4</v>
      </c>
      <c r="L37" s="40">
        <v>4</v>
      </c>
      <c r="M37" s="40">
        <v>4</v>
      </c>
      <c r="N37" s="40">
        <v>4</v>
      </c>
      <c r="O37" s="40">
        <v>4</v>
      </c>
      <c r="P37" s="40">
        <v>4</v>
      </c>
      <c r="Q37" s="40">
        <v>4</v>
      </c>
      <c r="R37" s="40">
        <v>2</v>
      </c>
      <c r="S37" s="40">
        <v>2</v>
      </c>
    </row>
    <row r="38" spans="1:19" ht="12.75">
      <c r="A38" s="36">
        <v>26</v>
      </c>
      <c r="B38" s="6" t="s">
        <v>77</v>
      </c>
      <c r="C38" s="6"/>
      <c r="D38" s="8"/>
      <c r="E38" s="7"/>
      <c r="F38" s="42" t="s">
        <v>174</v>
      </c>
      <c r="G38" s="42" t="s">
        <v>174</v>
      </c>
      <c r="H38" s="42" t="s">
        <v>174</v>
      </c>
      <c r="I38" s="42" t="s">
        <v>174</v>
      </c>
      <c r="J38" s="42" t="s">
        <v>174</v>
      </c>
      <c r="K38" s="42" t="s">
        <v>174</v>
      </c>
      <c r="L38" s="42" t="s">
        <v>174</v>
      </c>
      <c r="M38" s="42" t="s">
        <v>174</v>
      </c>
      <c r="N38" s="42" t="s">
        <v>174</v>
      </c>
      <c r="O38" s="42" t="s">
        <v>174</v>
      </c>
      <c r="P38" s="42" t="s">
        <v>174</v>
      </c>
      <c r="Q38" s="42" t="s">
        <v>174</v>
      </c>
      <c r="R38" s="42" t="s">
        <v>174</v>
      </c>
      <c r="S38" s="42" t="s">
        <v>174</v>
      </c>
    </row>
    <row r="39" spans="1:19" s="30" customFormat="1" ht="12.75">
      <c r="A39" s="41">
        <v>27</v>
      </c>
      <c r="B39" s="45" t="s">
        <v>49</v>
      </c>
      <c r="C39" s="45"/>
      <c r="D39" s="46" t="s">
        <v>71</v>
      </c>
      <c r="E39" s="47" t="s">
        <v>11</v>
      </c>
      <c r="F39" s="47">
        <v>3</v>
      </c>
      <c r="G39" s="47">
        <v>3</v>
      </c>
      <c r="H39" s="47">
        <v>3</v>
      </c>
      <c r="I39" s="47">
        <v>3</v>
      </c>
      <c r="J39" s="47">
        <v>3</v>
      </c>
      <c r="K39" s="47">
        <v>3</v>
      </c>
      <c r="L39" s="47">
        <v>3</v>
      </c>
      <c r="M39" s="47">
        <v>3</v>
      </c>
      <c r="N39" s="47">
        <v>3</v>
      </c>
      <c r="O39" s="47">
        <v>3</v>
      </c>
      <c r="P39" s="47">
        <v>3</v>
      </c>
      <c r="Q39" s="47">
        <v>3</v>
      </c>
      <c r="R39" s="47">
        <v>3</v>
      </c>
      <c r="S39" s="47">
        <v>3</v>
      </c>
    </row>
    <row r="40" spans="1:19" ht="15.75">
      <c r="A40" s="127" t="s">
        <v>27</v>
      </c>
      <c r="B40" s="128"/>
      <c r="C40" s="128"/>
      <c r="D40" s="128"/>
      <c r="E40" s="128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25.5">
      <c r="A41" s="36">
        <v>28</v>
      </c>
      <c r="B41" s="6" t="s">
        <v>21</v>
      </c>
      <c r="C41" s="6"/>
      <c r="D41" s="8"/>
      <c r="E41" s="7"/>
      <c r="F41" s="102" t="s">
        <v>172</v>
      </c>
      <c r="G41" s="102" t="s">
        <v>172</v>
      </c>
      <c r="H41" s="102" t="s">
        <v>172</v>
      </c>
      <c r="I41" s="102" t="s">
        <v>172</v>
      </c>
      <c r="J41" s="102" t="s">
        <v>172</v>
      </c>
      <c r="K41" s="102" t="s">
        <v>172</v>
      </c>
      <c r="L41" s="102" t="s">
        <v>172</v>
      </c>
      <c r="M41" s="102" t="s">
        <v>172</v>
      </c>
      <c r="N41" s="102" t="s">
        <v>172</v>
      </c>
      <c r="O41" s="102" t="s">
        <v>172</v>
      </c>
      <c r="P41" s="102" t="s">
        <v>172</v>
      </c>
      <c r="Q41" s="102" t="s">
        <v>172</v>
      </c>
      <c r="R41" s="102" t="s">
        <v>237</v>
      </c>
      <c r="S41" s="102" t="s">
        <v>237</v>
      </c>
    </row>
    <row r="42" spans="1:19" ht="12.75">
      <c r="A42" s="36">
        <v>29</v>
      </c>
      <c r="B42" s="6" t="s">
        <v>18</v>
      </c>
      <c r="C42" s="6"/>
      <c r="D42" s="8"/>
      <c r="E42" s="7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.75">
      <c r="A43" s="36">
        <v>30</v>
      </c>
      <c r="B43" s="6" t="s">
        <v>91</v>
      </c>
      <c r="C43" s="6"/>
      <c r="D43" s="8"/>
      <c r="E43" s="7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ht="12.75">
      <c r="A44" s="36">
        <v>31</v>
      </c>
      <c r="B44" s="6" t="s">
        <v>90</v>
      </c>
      <c r="C44" s="6"/>
      <c r="D44" s="8"/>
      <c r="E44" s="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2.75">
      <c r="A45" s="36">
        <v>32</v>
      </c>
      <c r="B45" s="6" t="s">
        <v>18</v>
      </c>
      <c r="C45" s="6"/>
      <c r="D45" s="8"/>
      <c r="E45" s="7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2.75">
      <c r="A46" s="36">
        <v>33</v>
      </c>
      <c r="B46" s="6" t="s">
        <v>91</v>
      </c>
      <c r="C46" s="6"/>
      <c r="D46" s="8"/>
      <c r="E46" s="7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12.75">
      <c r="A47" s="36">
        <v>34</v>
      </c>
      <c r="B47" s="6" t="s">
        <v>22</v>
      </c>
      <c r="C47" s="6"/>
      <c r="D47" s="8" t="s">
        <v>72</v>
      </c>
      <c r="E47" s="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ht="12.75">
      <c r="A48" s="36">
        <v>35</v>
      </c>
      <c r="B48" s="6" t="s">
        <v>23</v>
      </c>
      <c r="C48" s="6"/>
      <c r="D48" s="8" t="s">
        <v>73</v>
      </c>
      <c r="E48" s="7" t="s">
        <v>31</v>
      </c>
      <c r="F48" s="47">
        <v>2</v>
      </c>
      <c r="G48" s="47">
        <v>2</v>
      </c>
      <c r="H48" s="47">
        <v>2</v>
      </c>
      <c r="I48" s="47">
        <v>2</v>
      </c>
      <c r="J48" s="47">
        <v>2</v>
      </c>
      <c r="K48" s="47">
        <v>2</v>
      </c>
      <c r="L48" s="47">
        <v>2</v>
      </c>
      <c r="M48" s="47">
        <v>2</v>
      </c>
      <c r="N48" s="47">
        <v>2</v>
      </c>
      <c r="O48" s="47">
        <v>2</v>
      </c>
      <c r="P48" s="47">
        <v>2</v>
      </c>
      <c r="Q48" s="47">
        <v>2</v>
      </c>
      <c r="R48" s="47">
        <v>2</v>
      </c>
      <c r="S48" s="47">
        <v>2</v>
      </c>
    </row>
    <row r="49" spans="1:19" ht="12.75">
      <c r="A49" s="36">
        <v>36</v>
      </c>
      <c r="B49" s="6" t="s">
        <v>84</v>
      </c>
      <c r="C49" s="6"/>
      <c r="D49" s="8"/>
      <c r="E49" s="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ht="12.75">
      <c r="A50" s="36">
        <v>37</v>
      </c>
      <c r="B50" s="6" t="s">
        <v>24</v>
      </c>
      <c r="C50" s="6"/>
      <c r="D50" s="8" t="s">
        <v>60</v>
      </c>
      <c r="E50" s="7"/>
      <c r="F50" s="47">
        <v>1</v>
      </c>
      <c r="G50" s="47">
        <v>1</v>
      </c>
      <c r="H50" s="47">
        <v>1</v>
      </c>
      <c r="I50" s="47">
        <v>1</v>
      </c>
      <c r="J50" s="47">
        <v>1</v>
      </c>
      <c r="K50" s="47">
        <v>1</v>
      </c>
      <c r="L50" s="47">
        <v>1</v>
      </c>
      <c r="M50" s="47">
        <v>1</v>
      </c>
      <c r="N50" s="47">
        <v>1</v>
      </c>
      <c r="O50" s="47">
        <v>1</v>
      </c>
      <c r="P50" s="47">
        <v>1</v>
      </c>
      <c r="Q50" s="47">
        <v>1</v>
      </c>
      <c r="R50" s="47">
        <v>1</v>
      </c>
      <c r="S50" s="47">
        <v>1</v>
      </c>
    </row>
    <row r="51" spans="1:19" ht="12.75">
      <c r="A51" s="36">
        <v>38</v>
      </c>
      <c r="B51" s="6" t="s">
        <v>25</v>
      </c>
      <c r="C51" s="6"/>
      <c r="D51" s="8" t="s">
        <v>61</v>
      </c>
      <c r="E51" s="7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spans="1:19" ht="12.75">
      <c r="A52" s="36">
        <v>39</v>
      </c>
      <c r="B52" s="129" t="s">
        <v>62</v>
      </c>
      <c r="C52" s="124"/>
      <c r="D52" s="8" t="s">
        <v>26</v>
      </c>
      <c r="E52" s="7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1:19" ht="15.75">
      <c r="A53" s="127" t="s">
        <v>88</v>
      </c>
      <c r="B53" s="128"/>
      <c r="C53" s="128"/>
      <c r="D53" s="128"/>
      <c r="E53" s="12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1:19" ht="12.75">
      <c r="A54" s="36">
        <v>40</v>
      </c>
      <c r="B54" s="20" t="s">
        <v>89</v>
      </c>
      <c r="C54" s="21"/>
      <c r="D54" s="8"/>
      <c r="E54" s="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19" ht="15.75">
      <c r="A55" s="127" t="s">
        <v>29</v>
      </c>
      <c r="B55" s="138"/>
      <c r="C55" s="138"/>
      <c r="D55" s="138"/>
      <c r="E55" s="138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2.75">
      <c r="A56" s="41">
        <v>41</v>
      </c>
      <c r="B56" s="125" t="s">
        <v>30</v>
      </c>
      <c r="C56" s="126"/>
      <c r="D56" s="48" t="s">
        <v>63</v>
      </c>
      <c r="E56" s="47"/>
      <c r="F56" s="56">
        <v>0.58</v>
      </c>
      <c r="G56" s="56">
        <v>0.58</v>
      </c>
      <c r="H56" s="56">
        <v>0.58</v>
      </c>
      <c r="I56" s="56">
        <v>0.58</v>
      </c>
      <c r="J56" s="56">
        <v>0.58</v>
      </c>
      <c r="K56" s="56">
        <v>0.58</v>
      </c>
      <c r="L56" s="56">
        <v>0.58</v>
      </c>
      <c r="M56" s="56">
        <v>0.58</v>
      </c>
      <c r="N56" s="56">
        <v>0.58</v>
      </c>
      <c r="O56" s="56">
        <v>0.58</v>
      </c>
      <c r="P56" s="56">
        <v>0.58</v>
      </c>
      <c r="Q56" s="56">
        <v>0.58</v>
      </c>
      <c r="R56" s="56">
        <v>0.45</v>
      </c>
      <c r="S56" s="56">
        <v>0.58</v>
      </c>
    </row>
    <row r="57" spans="1:19" s="30" customFormat="1" ht="12.75">
      <c r="A57" s="37">
        <v>42</v>
      </c>
      <c r="B57" s="26" t="s">
        <v>37</v>
      </c>
      <c r="C57" s="26"/>
      <c r="D57" s="33" t="s">
        <v>50</v>
      </c>
      <c r="E57" s="18" t="s">
        <v>31</v>
      </c>
      <c r="F57" s="34">
        <f aca="true" t="shared" si="4" ref="F57:S57">(F23*F11)/(F56*F50*F17*F34)</f>
        <v>14.43534482758621</v>
      </c>
      <c r="G57" s="34">
        <f t="shared" si="4"/>
        <v>12.99808429118774</v>
      </c>
      <c r="H57" s="34">
        <f t="shared" si="4"/>
        <v>9.889846743295019</v>
      </c>
      <c r="I57" s="34">
        <f t="shared" si="4"/>
        <v>7.263729246487867</v>
      </c>
      <c r="J57" s="34">
        <f t="shared" si="4"/>
        <v>7.1352969348659006</v>
      </c>
      <c r="K57" s="34">
        <f t="shared" si="4"/>
        <v>6.66427203065134</v>
      </c>
      <c r="L57" s="34">
        <f t="shared" si="4"/>
        <v>9.185025542784164</v>
      </c>
      <c r="M57" s="34">
        <f t="shared" si="4"/>
        <v>10.4588122605364</v>
      </c>
      <c r="N57" s="34">
        <f t="shared" si="4"/>
        <v>7.431513409961687</v>
      </c>
      <c r="O57" s="34">
        <f t="shared" si="4"/>
        <v>16.06417624521073</v>
      </c>
      <c r="P57" s="34">
        <f t="shared" si="4"/>
        <v>14.419396551724137</v>
      </c>
      <c r="Q57" s="34">
        <f t="shared" si="4"/>
        <v>23.69324712643678</v>
      </c>
      <c r="R57" s="34">
        <f t="shared" si="4"/>
        <v>52.39663461538462</v>
      </c>
      <c r="S57" s="34">
        <f t="shared" si="4"/>
        <v>3.1089439655172413</v>
      </c>
    </row>
    <row r="58" spans="1:19" s="30" customFormat="1" ht="12.75">
      <c r="A58" s="37">
        <v>43</v>
      </c>
      <c r="B58" s="26" t="s">
        <v>38</v>
      </c>
      <c r="C58" s="26"/>
      <c r="D58" s="27" t="s">
        <v>74</v>
      </c>
      <c r="E58" s="18" t="s">
        <v>31</v>
      </c>
      <c r="F58" s="18">
        <v>16</v>
      </c>
      <c r="G58" s="18">
        <v>16</v>
      </c>
      <c r="H58" s="18">
        <v>12</v>
      </c>
      <c r="I58" s="18">
        <v>8</v>
      </c>
      <c r="J58" s="18">
        <v>8</v>
      </c>
      <c r="K58" s="18">
        <v>8</v>
      </c>
      <c r="L58" s="18">
        <v>8</v>
      </c>
      <c r="M58" s="18">
        <v>16</v>
      </c>
      <c r="N58" s="18">
        <v>8</v>
      </c>
      <c r="O58" s="18">
        <v>16</v>
      </c>
      <c r="P58" s="18">
        <v>24</v>
      </c>
      <c r="Q58" s="18">
        <v>24</v>
      </c>
      <c r="R58" s="18">
        <v>64</v>
      </c>
      <c r="S58" s="18">
        <v>4</v>
      </c>
    </row>
    <row r="59" spans="1:19" s="30" customFormat="1" ht="12.75">
      <c r="A59" s="37">
        <v>44</v>
      </c>
      <c r="B59" s="26" t="s">
        <v>39</v>
      </c>
      <c r="C59" s="26"/>
      <c r="D59" s="27" t="s">
        <v>75</v>
      </c>
      <c r="E59" s="18" t="s">
        <v>31</v>
      </c>
      <c r="F59" s="34">
        <v>4</v>
      </c>
      <c r="G59" s="34">
        <v>4</v>
      </c>
      <c r="H59" s="34">
        <v>3</v>
      </c>
      <c r="I59" s="34">
        <v>2</v>
      </c>
      <c r="J59" s="34">
        <v>2</v>
      </c>
      <c r="K59" s="34">
        <v>2</v>
      </c>
      <c r="L59" s="34">
        <v>2</v>
      </c>
      <c r="M59" s="34">
        <v>4</v>
      </c>
      <c r="N59" s="34">
        <v>2</v>
      </c>
      <c r="O59" s="34">
        <v>4</v>
      </c>
      <c r="P59" s="34">
        <v>6</v>
      </c>
      <c r="Q59" s="34">
        <v>6</v>
      </c>
      <c r="R59" s="34">
        <f>R57/2</f>
        <v>26.19831730769231</v>
      </c>
      <c r="S59" s="34">
        <v>2</v>
      </c>
    </row>
    <row r="60" spans="1:19" s="30" customFormat="1" ht="12.75">
      <c r="A60" s="72">
        <v>45</v>
      </c>
      <c r="B60" s="73" t="s">
        <v>95</v>
      </c>
      <c r="C60" s="73"/>
      <c r="D60" s="74" t="s">
        <v>76</v>
      </c>
      <c r="E60" s="71" t="s">
        <v>31</v>
      </c>
      <c r="F60" s="69">
        <f aca="true" t="shared" si="5" ref="F60:S60">F58/F37</f>
        <v>4</v>
      </c>
      <c r="G60" s="69">
        <f t="shared" si="5"/>
        <v>4</v>
      </c>
      <c r="H60" s="69">
        <f t="shared" si="5"/>
        <v>3</v>
      </c>
      <c r="I60" s="69">
        <f t="shared" si="5"/>
        <v>2</v>
      </c>
      <c r="J60" s="69">
        <f t="shared" si="5"/>
        <v>2</v>
      </c>
      <c r="K60" s="69">
        <f t="shared" si="5"/>
        <v>2</v>
      </c>
      <c r="L60" s="69">
        <f t="shared" si="5"/>
        <v>2</v>
      </c>
      <c r="M60" s="69">
        <f t="shared" si="5"/>
        <v>4</v>
      </c>
      <c r="N60" s="69">
        <f t="shared" si="5"/>
        <v>2</v>
      </c>
      <c r="O60" s="69">
        <f t="shared" si="5"/>
        <v>4</v>
      </c>
      <c r="P60" s="69">
        <f t="shared" si="5"/>
        <v>6</v>
      </c>
      <c r="Q60" s="69">
        <f t="shared" si="5"/>
        <v>6</v>
      </c>
      <c r="R60" s="69">
        <f t="shared" si="5"/>
        <v>32</v>
      </c>
      <c r="S60" s="69">
        <f t="shared" si="5"/>
        <v>2</v>
      </c>
    </row>
    <row r="61" spans="1:19" s="30" customFormat="1" ht="12.75">
      <c r="A61" s="37">
        <v>46</v>
      </c>
      <c r="B61" s="26" t="s">
        <v>40</v>
      </c>
      <c r="C61" s="26"/>
      <c r="D61" s="27" t="s">
        <v>57</v>
      </c>
      <c r="E61" s="18" t="s">
        <v>13</v>
      </c>
      <c r="F61" s="18">
        <f aca="true" t="shared" si="6" ref="F61:S61">F23</f>
        <v>500</v>
      </c>
      <c r="G61" s="18">
        <f t="shared" si="6"/>
        <v>500</v>
      </c>
      <c r="H61" s="18">
        <f t="shared" si="6"/>
        <v>500</v>
      </c>
      <c r="I61" s="18">
        <f t="shared" si="6"/>
        <v>500</v>
      </c>
      <c r="J61" s="18">
        <f t="shared" si="6"/>
        <v>500</v>
      </c>
      <c r="K61" s="18">
        <f t="shared" si="6"/>
        <v>500</v>
      </c>
      <c r="L61" s="18">
        <f t="shared" si="6"/>
        <v>500</v>
      </c>
      <c r="M61" s="18">
        <f t="shared" si="6"/>
        <v>500</v>
      </c>
      <c r="N61" s="18">
        <f t="shared" si="6"/>
        <v>500</v>
      </c>
      <c r="O61" s="18">
        <f t="shared" si="6"/>
        <v>500</v>
      </c>
      <c r="P61" s="18">
        <f t="shared" si="6"/>
        <v>300</v>
      </c>
      <c r="Q61" s="18">
        <f t="shared" si="6"/>
        <v>500</v>
      </c>
      <c r="R61" s="18">
        <f t="shared" si="6"/>
        <v>300</v>
      </c>
      <c r="S61" s="18">
        <f t="shared" si="6"/>
        <v>300</v>
      </c>
    </row>
    <row r="62" spans="1:19" s="30" customFormat="1" ht="12.75">
      <c r="A62" s="37">
        <v>47</v>
      </c>
      <c r="B62" s="134" t="s">
        <v>41</v>
      </c>
      <c r="C62" s="121"/>
      <c r="D62" s="27" t="s">
        <v>66</v>
      </c>
      <c r="E62" s="18" t="s">
        <v>13</v>
      </c>
      <c r="F62" s="34">
        <f aca="true" t="shared" si="7" ref="F62:S62">(F58*F34*F50*F56*F17)/F11</f>
        <v>554.1952821737832</v>
      </c>
      <c r="G62" s="34">
        <f t="shared" si="7"/>
        <v>615.4753131908624</v>
      </c>
      <c r="H62" s="34">
        <f t="shared" si="7"/>
        <v>606.682808716707</v>
      </c>
      <c r="I62" s="34">
        <f t="shared" si="7"/>
        <v>550.6813186813188</v>
      </c>
      <c r="J62" s="34">
        <f t="shared" si="7"/>
        <v>560.5933483236569</v>
      </c>
      <c r="K62" s="34">
        <f t="shared" si="7"/>
        <v>600.215594681998</v>
      </c>
      <c r="L62" s="34">
        <f t="shared" si="7"/>
        <v>435.4914399930478</v>
      </c>
      <c r="M62" s="34">
        <f t="shared" si="7"/>
        <v>764.9052110999177</v>
      </c>
      <c r="N62" s="34">
        <f t="shared" si="7"/>
        <v>538.2483727524651</v>
      </c>
      <c r="O62" s="34">
        <f t="shared" si="7"/>
        <v>498.0025043229384</v>
      </c>
      <c r="P62" s="34">
        <f t="shared" si="7"/>
        <v>499.3274145816519</v>
      </c>
      <c r="Q62" s="34">
        <f t="shared" si="7"/>
        <v>506.47342409265946</v>
      </c>
      <c r="R62" s="34">
        <f t="shared" si="7"/>
        <v>366.4357480387209</v>
      </c>
      <c r="S62" s="34">
        <f t="shared" si="7"/>
        <v>385.9831548299886</v>
      </c>
    </row>
    <row r="63" spans="1:19" s="30" customFormat="1" ht="12.75">
      <c r="A63" s="37">
        <v>48</v>
      </c>
      <c r="B63" s="26" t="s">
        <v>64</v>
      </c>
      <c r="C63" s="26"/>
      <c r="D63" s="27" t="s">
        <v>65</v>
      </c>
      <c r="E63" s="18" t="s">
        <v>33</v>
      </c>
      <c r="F63" s="28">
        <f aca="true" t="shared" si="8" ref="F63:S63">((F58*F33)+(F47*F49))/1000</f>
        <v>0.224</v>
      </c>
      <c r="G63" s="28">
        <f t="shared" si="8"/>
        <v>0.224</v>
      </c>
      <c r="H63" s="28">
        <f t="shared" si="8"/>
        <v>0.168</v>
      </c>
      <c r="I63" s="28">
        <f t="shared" si="8"/>
        <v>0.112</v>
      </c>
      <c r="J63" s="28">
        <f t="shared" si="8"/>
        <v>0.112</v>
      </c>
      <c r="K63" s="28">
        <f t="shared" si="8"/>
        <v>0.112</v>
      </c>
      <c r="L63" s="28">
        <f t="shared" si="8"/>
        <v>0.112</v>
      </c>
      <c r="M63" s="28">
        <f t="shared" si="8"/>
        <v>0.224</v>
      </c>
      <c r="N63" s="28">
        <f t="shared" si="8"/>
        <v>0.112</v>
      </c>
      <c r="O63" s="28">
        <f t="shared" si="8"/>
        <v>0.224</v>
      </c>
      <c r="P63" s="28">
        <f t="shared" si="8"/>
        <v>0.336</v>
      </c>
      <c r="Q63" s="28">
        <f t="shared" si="8"/>
        <v>0.336</v>
      </c>
      <c r="R63" s="28">
        <f t="shared" si="8"/>
        <v>1.792</v>
      </c>
      <c r="S63" s="28">
        <f t="shared" si="8"/>
        <v>0.112</v>
      </c>
    </row>
    <row r="64" spans="1:19" s="30" customFormat="1" ht="14.25">
      <c r="A64" s="37">
        <v>49</v>
      </c>
      <c r="B64" s="134" t="s">
        <v>42</v>
      </c>
      <c r="C64" s="120"/>
      <c r="D64" s="121"/>
      <c r="E64" s="18" t="s">
        <v>34</v>
      </c>
      <c r="F64" s="112">
        <f aca="true" t="shared" si="9" ref="F64:S64">((F58*F33)+(F47*F49))/F11</f>
        <v>12.386229167357861</v>
      </c>
      <c r="G64" s="112">
        <f t="shared" si="9"/>
        <v>13.755833947433064</v>
      </c>
      <c r="H64" s="112">
        <f t="shared" si="9"/>
        <v>13.559322033898304</v>
      </c>
      <c r="I64" s="112">
        <f t="shared" si="9"/>
        <v>12.307692307692308</v>
      </c>
      <c r="J64" s="112">
        <f t="shared" si="9"/>
        <v>12.529225537246479</v>
      </c>
      <c r="K64" s="112">
        <f t="shared" si="9"/>
        <v>13.414780213199188</v>
      </c>
      <c r="L64" s="112">
        <f t="shared" si="9"/>
        <v>9.733205874684975</v>
      </c>
      <c r="M64" s="112">
        <f t="shared" si="9"/>
        <v>17.095582623561377</v>
      </c>
      <c r="N64" s="112">
        <f t="shared" si="9"/>
        <v>12.029816760112565</v>
      </c>
      <c r="O64" s="112">
        <f t="shared" si="9"/>
        <v>11.13032417069147</v>
      </c>
      <c r="P64" s="112">
        <f t="shared" si="9"/>
        <v>11.159935830368976</v>
      </c>
      <c r="Q64" s="112">
        <f t="shared" si="9"/>
        <v>11.31964868661755</v>
      </c>
      <c r="R64" s="112">
        <f t="shared" si="9"/>
        <v>10.961753146457463</v>
      </c>
      <c r="S64" s="112">
        <f t="shared" si="9"/>
        <v>8.958494972844562</v>
      </c>
    </row>
    <row r="65" spans="1:19" s="30" customFormat="1" ht="12.75">
      <c r="A65" s="37">
        <v>50</v>
      </c>
      <c r="B65" s="26" t="s">
        <v>43</v>
      </c>
      <c r="C65" s="26"/>
      <c r="D65" s="27"/>
      <c r="E65" s="35" t="s">
        <v>35</v>
      </c>
      <c r="F65" s="29">
        <f aca="true" t="shared" si="10" ref="F65:S65">F64/(F23/100)</f>
        <v>2.477245833471572</v>
      </c>
      <c r="G65" s="29">
        <f t="shared" si="10"/>
        <v>2.751166789486613</v>
      </c>
      <c r="H65" s="29">
        <f t="shared" si="10"/>
        <v>2.711864406779661</v>
      </c>
      <c r="I65" s="29">
        <f t="shared" si="10"/>
        <v>2.4615384615384617</v>
      </c>
      <c r="J65" s="29">
        <f t="shared" si="10"/>
        <v>2.5058451074492956</v>
      </c>
      <c r="K65" s="29">
        <f t="shared" si="10"/>
        <v>2.682956042639838</v>
      </c>
      <c r="L65" s="29">
        <f t="shared" si="10"/>
        <v>1.946641174936995</v>
      </c>
      <c r="M65" s="29">
        <f t="shared" si="10"/>
        <v>3.4191165247122752</v>
      </c>
      <c r="N65" s="29">
        <f t="shared" si="10"/>
        <v>2.405963352022513</v>
      </c>
      <c r="O65" s="29">
        <f t="shared" si="10"/>
        <v>2.226064834138294</v>
      </c>
      <c r="P65" s="29">
        <f t="shared" si="10"/>
        <v>3.719978610122992</v>
      </c>
      <c r="Q65" s="29">
        <f t="shared" si="10"/>
        <v>2.26392973732351</v>
      </c>
      <c r="R65" s="29">
        <f t="shared" si="10"/>
        <v>3.653917715485821</v>
      </c>
      <c r="S65" s="29">
        <f t="shared" si="10"/>
        <v>2.9861649909481875</v>
      </c>
    </row>
    <row r="70" ht="12.75">
      <c r="C70" s="25" t="s">
        <v>178</v>
      </c>
    </row>
    <row r="71" spans="4:7" ht="12.75">
      <c r="D71" s="105" t="s">
        <v>182</v>
      </c>
      <c r="E71" s="107" t="s">
        <v>183</v>
      </c>
      <c r="F71" s="109" t="s">
        <v>184</v>
      </c>
      <c r="G71" s="111" t="s">
        <v>185</v>
      </c>
    </row>
    <row r="72" spans="3:7" ht="12.75">
      <c r="C72" s="25" t="s">
        <v>179</v>
      </c>
      <c r="D72" s="106">
        <v>10.7</v>
      </c>
      <c r="E72" s="108">
        <v>12.3</v>
      </c>
      <c r="F72" s="110">
        <v>13.9</v>
      </c>
      <c r="G72" s="111">
        <v>15.5</v>
      </c>
    </row>
    <row r="73" spans="3:7" ht="12.75">
      <c r="C73" s="25" t="s">
        <v>180</v>
      </c>
      <c r="D73" s="106">
        <v>9.7</v>
      </c>
      <c r="E73" s="108">
        <v>11.2</v>
      </c>
      <c r="F73" s="110">
        <v>12.6</v>
      </c>
      <c r="G73" s="111">
        <v>14.1</v>
      </c>
    </row>
    <row r="75" ht="12.75">
      <c r="C75" s="25" t="s">
        <v>181</v>
      </c>
    </row>
    <row r="80" spans="3:5" ht="12.75">
      <c r="C80" s="119" t="s">
        <v>186</v>
      </c>
      <c r="D80" s="120"/>
      <c r="E80" s="121"/>
    </row>
  </sheetData>
  <sheetProtection/>
  <mergeCells count="20">
    <mergeCell ref="A4:C4"/>
    <mergeCell ref="A5:C5"/>
    <mergeCell ref="A8:E8"/>
    <mergeCell ref="B10:C10"/>
    <mergeCell ref="B11:C11"/>
    <mergeCell ref="B12:C12"/>
    <mergeCell ref="B13:C13"/>
    <mergeCell ref="B24:C24"/>
    <mergeCell ref="B25:C25"/>
    <mergeCell ref="B26:C26"/>
    <mergeCell ref="A29:E29"/>
    <mergeCell ref="B30:C30"/>
    <mergeCell ref="B64:D64"/>
    <mergeCell ref="C80:E80"/>
    <mergeCell ref="A40:E40"/>
    <mergeCell ref="B52:C52"/>
    <mergeCell ref="A53:E53"/>
    <mergeCell ref="A55:E55"/>
    <mergeCell ref="B56:C56"/>
    <mergeCell ref="B62:C6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="75" zoomScaleNormal="75" zoomScalePageLayoutView="0" workbookViewId="0" topLeftCell="A7">
      <selection activeCell="B11" sqref="B11:C11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53.57421875" style="0" customWidth="1"/>
    <col min="4" max="4" width="15.140625" style="2" customWidth="1"/>
    <col min="5" max="5" width="10.421875" style="1" customWidth="1"/>
    <col min="6" max="6" width="18.140625" style="0" customWidth="1"/>
    <col min="7" max="7" width="18.28125" style="0" customWidth="1"/>
    <col min="8" max="8" width="15.28125" style="0" customWidth="1"/>
    <col min="9" max="10" width="15.7109375" style="0" customWidth="1"/>
    <col min="11" max="11" width="17.8515625" style="0" customWidth="1"/>
    <col min="12" max="13" width="16.421875" style="0" customWidth="1"/>
    <col min="14" max="14" width="13.8515625" style="0" customWidth="1"/>
    <col min="15" max="15" width="13.00390625" style="0" customWidth="1"/>
    <col min="16" max="16" width="11.421875" style="0" customWidth="1"/>
    <col min="17" max="17" width="12.28125" style="0" customWidth="1"/>
    <col min="18" max="18" width="13.57421875" style="0" customWidth="1"/>
    <col min="19" max="19" width="11.28125" style="0" customWidth="1"/>
    <col min="20" max="20" width="14.140625" style="0" customWidth="1"/>
    <col min="21" max="21" width="13.00390625" style="0" customWidth="1"/>
    <col min="22" max="22" width="11.421875" style="0" customWidth="1"/>
  </cols>
  <sheetData>
    <row r="1" spans="1:5" ht="24" thickBot="1">
      <c r="A1" s="15" t="s">
        <v>101</v>
      </c>
      <c r="B1" s="3"/>
      <c r="C1" s="3"/>
      <c r="D1" s="5"/>
      <c r="E1" s="4"/>
    </row>
    <row r="2" spans="1:5" ht="18.75" thickBot="1">
      <c r="A2" s="14" t="s">
        <v>0</v>
      </c>
      <c r="E2" s="39"/>
    </row>
    <row r="3" ht="13.5" thickBot="1">
      <c r="E3" s="57"/>
    </row>
    <row r="4" spans="1:5" ht="13.5" thickBot="1">
      <c r="A4" s="132" t="s">
        <v>100</v>
      </c>
      <c r="B4" s="133"/>
      <c r="C4" s="133"/>
      <c r="E4" s="79"/>
    </row>
    <row r="5" spans="1:5" ht="13.5" thickBot="1">
      <c r="A5" s="132" t="s">
        <v>98</v>
      </c>
      <c r="B5" s="135"/>
      <c r="C5" s="135"/>
      <c r="E5" s="80"/>
    </row>
    <row r="6" spans="1:5" ht="20.25">
      <c r="A6" s="78"/>
      <c r="B6" s="81"/>
      <c r="C6" s="81"/>
      <c r="E6" s="76"/>
    </row>
    <row r="7" ht="13.5" thickBot="1"/>
    <row r="8" spans="1:22" ht="35.25" customHeight="1">
      <c r="A8" s="136" t="s">
        <v>44</v>
      </c>
      <c r="B8" s="137"/>
      <c r="C8" s="137"/>
      <c r="D8" s="137"/>
      <c r="E8" s="137"/>
      <c r="F8" s="113" t="s">
        <v>202</v>
      </c>
      <c r="G8" s="113" t="s">
        <v>203</v>
      </c>
      <c r="H8" s="113" t="s">
        <v>204</v>
      </c>
      <c r="I8" s="113" t="s">
        <v>205</v>
      </c>
      <c r="J8" s="113" t="s">
        <v>242</v>
      </c>
      <c r="K8" s="113" t="s">
        <v>206</v>
      </c>
      <c r="L8" s="113" t="s">
        <v>207</v>
      </c>
      <c r="M8" s="113" t="s">
        <v>250</v>
      </c>
      <c r="N8" s="113" t="s">
        <v>208</v>
      </c>
      <c r="O8" s="113" t="s">
        <v>209</v>
      </c>
      <c r="P8" s="113" t="s">
        <v>210</v>
      </c>
      <c r="Q8" s="113" t="s">
        <v>211</v>
      </c>
      <c r="R8" s="113" t="s">
        <v>212</v>
      </c>
      <c r="S8" s="113" t="s">
        <v>215</v>
      </c>
      <c r="T8" s="113" t="s">
        <v>216</v>
      </c>
      <c r="U8" s="113" t="s">
        <v>217</v>
      </c>
      <c r="V8" s="113" t="s">
        <v>218</v>
      </c>
    </row>
    <row r="9" spans="1:22" ht="12.75">
      <c r="A9" s="36">
        <v>1</v>
      </c>
      <c r="B9" s="6" t="s">
        <v>1</v>
      </c>
      <c r="C9" s="6"/>
      <c r="D9" s="8" t="s">
        <v>51</v>
      </c>
      <c r="E9" s="7" t="s">
        <v>11</v>
      </c>
      <c r="F9" s="62">
        <v>1.25</v>
      </c>
      <c r="G9" s="62">
        <v>3.77</v>
      </c>
      <c r="H9" s="62">
        <v>54.8</v>
      </c>
      <c r="I9" s="62">
        <v>2.45</v>
      </c>
      <c r="J9" s="62">
        <v>9.93</v>
      </c>
      <c r="K9" s="62">
        <v>3.07</v>
      </c>
      <c r="L9" s="62">
        <v>3.07</v>
      </c>
      <c r="M9" s="62">
        <v>2.15</v>
      </c>
      <c r="N9" s="62">
        <v>6.6</v>
      </c>
      <c r="O9" s="62">
        <v>2.13</v>
      </c>
      <c r="P9" s="62">
        <v>2.2</v>
      </c>
      <c r="Q9" s="62">
        <v>2.22</v>
      </c>
      <c r="R9" s="62">
        <v>1.9</v>
      </c>
      <c r="S9" s="62">
        <v>1.63</v>
      </c>
      <c r="T9" s="62">
        <v>3.9</v>
      </c>
      <c r="U9" s="62">
        <v>3.85</v>
      </c>
      <c r="V9" s="62">
        <v>8.95</v>
      </c>
    </row>
    <row r="10" spans="1:22" ht="12.75">
      <c r="A10" s="36">
        <v>2</v>
      </c>
      <c r="B10" s="129" t="s">
        <v>2</v>
      </c>
      <c r="C10" s="124"/>
      <c r="D10" s="8" t="s">
        <v>52</v>
      </c>
      <c r="E10" s="7" t="s">
        <v>11</v>
      </c>
      <c r="F10" s="62">
        <v>14</v>
      </c>
      <c r="G10" s="62">
        <v>1.12</v>
      </c>
      <c r="H10" s="62">
        <v>2.39</v>
      </c>
      <c r="I10" s="62">
        <v>18.67</v>
      </c>
      <c r="J10" s="62">
        <v>2.21</v>
      </c>
      <c r="K10" s="62">
        <v>9.97</v>
      </c>
      <c r="L10" s="62">
        <v>9.97</v>
      </c>
      <c r="M10" s="62">
        <v>2.6</v>
      </c>
      <c r="N10" s="62">
        <v>1.9</v>
      </c>
      <c r="O10" s="62">
        <v>1.13</v>
      </c>
      <c r="P10" s="62">
        <v>1.13</v>
      </c>
      <c r="Q10" s="62">
        <v>1.49</v>
      </c>
      <c r="R10" s="62">
        <v>3.2</v>
      </c>
      <c r="S10" s="62">
        <v>1.4</v>
      </c>
      <c r="T10" s="62">
        <v>5.55</v>
      </c>
      <c r="U10" s="62">
        <v>5.55</v>
      </c>
      <c r="V10" s="62">
        <v>3.03</v>
      </c>
    </row>
    <row r="11" spans="1:22" ht="14.25">
      <c r="A11" s="49">
        <v>3</v>
      </c>
      <c r="B11" s="130" t="s">
        <v>3</v>
      </c>
      <c r="C11" s="131"/>
      <c r="D11" s="50" t="s">
        <v>53</v>
      </c>
      <c r="E11" s="51" t="s">
        <v>12</v>
      </c>
      <c r="F11" s="28">
        <f aca="true" t="shared" si="0" ref="F11:V11">F9*F10</f>
        <v>17.5</v>
      </c>
      <c r="G11" s="28">
        <f t="shared" si="0"/>
        <v>4.2224</v>
      </c>
      <c r="H11" s="28">
        <f t="shared" si="0"/>
        <v>130.972</v>
      </c>
      <c r="I11" s="28">
        <f t="shared" si="0"/>
        <v>45.74150000000001</v>
      </c>
      <c r="J11" s="28">
        <f>J9*J10</f>
        <v>21.9453</v>
      </c>
      <c r="K11" s="28">
        <f t="shared" si="0"/>
        <v>30.6079</v>
      </c>
      <c r="L11" s="28">
        <f t="shared" si="0"/>
        <v>30.6079</v>
      </c>
      <c r="M11" s="28">
        <f>M9*M10</f>
        <v>5.59</v>
      </c>
      <c r="N11" s="28">
        <f t="shared" si="0"/>
        <v>12.54</v>
      </c>
      <c r="O11" s="28">
        <f t="shared" si="0"/>
        <v>2.4069</v>
      </c>
      <c r="P11" s="28">
        <f t="shared" si="0"/>
        <v>2.4859999999999998</v>
      </c>
      <c r="Q11" s="28">
        <f t="shared" si="0"/>
        <v>3.3078000000000003</v>
      </c>
      <c r="R11" s="28">
        <f t="shared" si="0"/>
        <v>6.08</v>
      </c>
      <c r="S11" s="28">
        <f t="shared" si="0"/>
        <v>2.2819999999999996</v>
      </c>
      <c r="T11" s="28">
        <f t="shared" si="0"/>
        <v>21.645</v>
      </c>
      <c r="U11" s="28">
        <f t="shared" si="0"/>
        <v>21.3675</v>
      </c>
      <c r="V11" s="28">
        <f t="shared" si="0"/>
        <v>27.118499999999997</v>
      </c>
    </row>
    <row r="12" spans="1:22" ht="12.75">
      <c r="A12" s="36">
        <v>4</v>
      </c>
      <c r="B12" s="129" t="s">
        <v>4</v>
      </c>
      <c r="C12" s="124"/>
      <c r="D12" s="8" t="s">
        <v>54</v>
      </c>
      <c r="E12" s="7" t="s">
        <v>11</v>
      </c>
      <c r="F12" s="63">
        <v>5.8</v>
      </c>
      <c r="G12" s="63">
        <v>3</v>
      </c>
      <c r="H12" s="63">
        <v>3</v>
      </c>
      <c r="I12" s="63">
        <v>3</v>
      </c>
      <c r="J12" s="63">
        <v>3</v>
      </c>
      <c r="K12" s="63">
        <v>3</v>
      </c>
      <c r="L12" s="63">
        <v>3</v>
      </c>
      <c r="M12" s="63">
        <v>3</v>
      </c>
      <c r="N12" s="63">
        <v>3</v>
      </c>
      <c r="O12" s="63">
        <v>3</v>
      </c>
      <c r="P12" s="63">
        <v>3</v>
      </c>
      <c r="Q12" s="63">
        <v>3</v>
      </c>
      <c r="R12" s="63">
        <v>3</v>
      </c>
      <c r="S12" s="63">
        <v>3</v>
      </c>
      <c r="T12" s="63">
        <v>3</v>
      </c>
      <c r="U12" s="63">
        <v>3</v>
      </c>
      <c r="V12" s="63">
        <v>3</v>
      </c>
    </row>
    <row r="13" spans="1:22" ht="12.75">
      <c r="A13" s="36">
        <v>5</v>
      </c>
      <c r="B13" s="129" t="s">
        <v>47</v>
      </c>
      <c r="C13" s="124"/>
      <c r="D13" s="8" t="s">
        <v>55</v>
      </c>
      <c r="E13" s="7" t="s">
        <v>11</v>
      </c>
      <c r="F13" s="62">
        <v>0.75</v>
      </c>
      <c r="G13" s="62">
        <v>0.75</v>
      </c>
      <c r="H13" s="62">
        <v>0.75</v>
      </c>
      <c r="I13" s="62">
        <v>0.75</v>
      </c>
      <c r="J13" s="62">
        <v>0.75</v>
      </c>
      <c r="K13" s="62">
        <v>0.75</v>
      </c>
      <c r="L13" s="62">
        <v>0.75</v>
      </c>
      <c r="M13" s="62">
        <v>0.75</v>
      </c>
      <c r="N13" s="62">
        <v>0.75</v>
      </c>
      <c r="O13" s="62">
        <v>0.75</v>
      </c>
      <c r="P13" s="62">
        <v>0.75</v>
      </c>
      <c r="Q13" s="62">
        <v>0.75</v>
      </c>
      <c r="R13" s="62">
        <v>0.75</v>
      </c>
      <c r="S13" s="62">
        <v>0.75</v>
      </c>
      <c r="T13" s="62">
        <v>0.75</v>
      </c>
      <c r="U13" s="62">
        <v>0.75</v>
      </c>
      <c r="V13" s="62">
        <v>0.75</v>
      </c>
    </row>
    <row r="14" spans="1:22" ht="12.75">
      <c r="A14" s="49">
        <v>6</v>
      </c>
      <c r="B14" s="52" t="s">
        <v>5</v>
      </c>
      <c r="C14" s="52"/>
      <c r="D14" s="50" t="s">
        <v>68</v>
      </c>
      <c r="E14" s="51" t="s">
        <v>11</v>
      </c>
      <c r="F14" s="28">
        <f aca="true" t="shared" si="1" ref="F14:V14">F12-F13</f>
        <v>5.05</v>
      </c>
      <c r="G14" s="28">
        <f t="shared" si="1"/>
        <v>2.25</v>
      </c>
      <c r="H14" s="28">
        <f t="shared" si="1"/>
        <v>2.25</v>
      </c>
      <c r="I14" s="28">
        <f t="shared" si="1"/>
        <v>2.25</v>
      </c>
      <c r="J14" s="28">
        <f>J12-J13</f>
        <v>2.25</v>
      </c>
      <c r="K14" s="28">
        <f t="shared" si="1"/>
        <v>2.25</v>
      </c>
      <c r="L14" s="28">
        <f t="shared" si="1"/>
        <v>2.25</v>
      </c>
      <c r="M14" s="28">
        <f>M12-M13</f>
        <v>2.25</v>
      </c>
      <c r="N14" s="28">
        <f t="shared" si="1"/>
        <v>2.25</v>
      </c>
      <c r="O14" s="28">
        <f t="shared" si="1"/>
        <v>2.25</v>
      </c>
      <c r="P14" s="28">
        <f t="shared" si="1"/>
        <v>2.25</v>
      </c>
      <c r="Q14" s="28">
        <f t="shared" si="1"/>
        <v>2.25</v>
      </c>
      <c r="R14" s="28">
        <f t="shared" si="1"/>
        <v>2.25</v>
      </c>
      <c r="S14" s="28">
        <f t="shared" si="1"/>
        <v>2.25</v>
      </c>
      <c r="T14" s="28">
        <f t="shared" si="1"/>
        <v>2.25</v>
      </c>
      <c r="U14" s="28">
        <f t="shared" si="1"/>
        <v>2.25</v>
      </c>
      <c r="V14" s="28">
        <f t="shared" si="1"/>
        <v>2.25</v>
      </c>
    </row>
    <row r="15" spans="1:22" s="30" customFormat="1" ht="12.75">
      <c r="A15" s="37">
        <v>7</v>
      </c>
      <c r="B15" s="26" t="s">
        <v>107</v>
      </c>
      <c r="C15" s="26"/>
      <c r="D15" s="27" t="s">
        <v>69</v>
      </c>
      <c r="E15" s="18"/>
      <c r="F15" s="28">
        <f aca="true" t="shared" si="2" ref="F15:V15">(F9*F10)/((F9+F10)*F14)</f>
        <v>0.22723583833793215</v>
      </c>
      <c r="G15" s="28">
        <f t="shared" si="2"/>
        <v>0.3837673256078164</v>
      </c>
      <c r="H15" s="28">
        <f t="shared" si="2"/>
        <v>1.0178314002059412</v>
      </c>
      <c r="I15" s="28">
        <f t="shared" si="2"/>
        <v>0.9625736531986533</v>
      </c>
      <c r="J15" s="28">
        <f>(J9*J10)/((J9+J10)*J14)</f>
        <v>0.8034157056562328</v>
      </c>
      <c r="K15" s="28">
        <f t="shared" si="2"/>
        <v>1.043214042263122</v>
      </c>
      <c r="L15" s="28">
        <f t="shared" si="2"/>
        <v>1.043214042263122</v>
      </c>
      <c r="M15" s="28">
        <f>(M9*M10)/((M9+M10)*M14)</f>
        <v>0.5230409356725146</v>
      </c>
      <c r="N15" s="28">
        <f t="shared" si="2"/>
        <v>0.6556862745098039</v>
      </c>
      <c r="O15" s="28">
        <f t="shared" si="2"/>
        <v>0.3281390593047035</v>
      </c>
      <c r="P15" s="28">
        <f t="shared" si="2"/>
        <v>0.33179846513179845</v>
      </c>
      <c r="Q15" s="28">
        <f t="shared" si="2"/>
        <v>0.3962623539982031</v>
      </c>
      <c r="R15" s="28">
        <f t="shared" si="2"/>
        <v>0.5298474945533769</v>
      </c>
      <c r="S15" s="28">
        <f t="shared" si="2"/>
        <v>0.3347268060139347</v>
      </c>
      <c r="T15" s="28">
        <f t="shared" si="2"/>
        <v>1.017989417989418</v>
      </c>
      <c r="U15" s="28">
        <f t="shared" si="2"/>
        <v>1.0102836879432624</v>
      </c>
      <c r="V15" s="28">
        <f t="shared" si="2"/>
        <v>1.0060656649972175</v>
      </c>
    </row>
    <row r="16" spans="1:22" s="30" customFormat="1" ht="12.75">
      <c r="A16" s="37"/>
      <c r="B16" s="26" t="s">
        <v>108</v>
      </c>
      <c r="C16" s="26"/>
      <c r="D16" s="27" t="s">
        <v>94</v>
      </c>
      <c r="E16" s="18"/>
      <c r="F16" s="28">
        <f aca="true" t="shared" si="3" ref="F16:V16">(5*F14)*(F9+F10)/(F9*F10)</f>
        <v>22.00357142857143</v>
      </c>
      <c r="G16" s="28">
        <f t="shared" si="3"/>
        <v>13.02872773777946</v>
      </c>
      <c r="H16" s="28">
        <f t="shared" si="3"/>
        <v>4.912404941514216</v>
      </c>
      <c r="I16" s="28">
        <f t="shared" si="3"/>
        <v>5.1944077041636145</v>
      </c>
      <c r="J16" s="28">
        <f>(5*J14)*(J9+J10)/(J9*J10)</f>
        <v>6.223428251151728</v>
      </c>
      <c r="K16" s="28">
        <f t="shared" si="3"/>
        <v>4.7928802694729145</v>
      </c>
      <c r="L16" s="28">
        <f t="shared" si="3"/>
        <v>4.7928802694729145</v>
      </c>
      <c r="M16" s="28">
        <f>(5*M14)*(M9+M10)/(M9*M10)</f>
        <v>9.55948121645796</v>
      </c>
      <c r="N16" s="28">
        <f t="shared" si="3"/>
        <v>7.625598086124403</v>
      </c>
      <c r="O16" s="28">
        <f t="shared" si="3"/>
        <v>15.237442353234451</v>
      </c>
      <c r="P16" s="28">
        <f t="shared" si="3"/>
        <v>15.069388576025744</v>
      </c>
      <c r="Q16" s="28">
        <f t="shared" si="3"/>
        <v>12.617903138037365</v>
      </c>
      <c r="R16" s="28">
        <f t="shared" si="3"/>
        <v>9.436677631578947</v>
      </c>
      <c r="S16" s="28">
        <f t="shared" si="3"/>
        <v>14.937554776511833</v>
      </c>
      <c r="T16" s="28">
        <f t="shared" si="3"/>
        <v>4.911642411642411</v>
      </c>
      <c r="U16" s="28">
        <f t="shared" si="3"/>
        <v>4.9491049491049495</v>
      </c>
      <c r="V16" s="28">
        <f t="shared" si="3"/>
        <v>4.969854527352176</v>
      </c>
    </row>
    <row r="17" spans="1:22" s="30" customFormat="1" ht="12.75">
      <c r="A17" s="53">
        <v>8</v>
      </c>
      <c r="B17" s="54" t="s">
        <v>6</v>
      </c>
      <c r="C17" s="54"/>
      <c r="D17" s="55" t="s">
        <v>56</v>
      </c>
      <c r="E17" s="56"/>
      <c r="F17" s="56">
        <v>0.7</v>
      </c>
      <c r="G17" s="56">
        <v>0.7</v>
      </c>
      <c r="H17" s="56">
        <v>0.7</v>
      </c>
      <c r="I17" s="56">
        <v>0.7</v>
      </c>
      <c r="J17" s="56">
        <v>0.7</v>
      </c>
      <c r="K17" s="56">
        <v>0.7</v>
      </c>
      <c r="L17" s="56">
        <v>0.7</v>
      </c>
      <c r="M17" s="56">
        <v>0.7</v>
      </c>
      <c r="N17" s="56">
        <v>0.7</v>
      </c>
      <c r="O17" s="56">
        <v>0.7</v>
      </c>
      <c r="P17" s="56">
        <v>0.7</v>
      </c>
      <c r="Q17" s="56">
        <v>0.7</v>
      </c>
      <c r="R17" s="56">
        <v>0.7</v>
      </c>
      <c r="S17" s="56">
        <v>0.7</v>
      </c>
      <c r="T17" s="56">
        <v>0.7</v>
      </c>
      <c r="U17" s="56">
        <v>0.7</v>
      </c>
      <c r="V17" s="56">
        <v>0.7</v>
      </c>
    </row>
    <row r="18" spans="1:22" ht="12.75">
      <c r="A18" s="36">
        <v>9</v>
      </c>
      <c r="B18" s="6" t="s">
        <v>7</v>
      </c>
      <c r="C18" s="6"/>
      <c r="D18" s="8" t="s">
        <v>8</v>
      </c>
      <c r="E18" s="7"/>
      <c r="F18" s="56">
        <v>0.7</v>
      </c>
      <c r="G18" s="56">
        <v>0.7</v>
      </c>
      <c r="H18" s="56">
        <v>0.7</v>
      </c>
      <c r="I18" s="56">
        <v>0.7</v>
      </c>
      <c r="J18" s="56">
        <v>0.7</v>
      </c>
      <c r="K18" s="56">
        <v>0.7</v>
      </c>
      <c r="L18" s="56">
        <v>0.7</v>
      </c>
      <c r="M18" s="56">
        <v>0.7</v>
      </c>
      <c r="N18" s="56">
        <v>0.7</v>
      </c>
      <c r="O18" s="56">
        <v>0.7</v>
      </c>
      <c r="P18" s="56">
        <v>0.7</v>
      </c>
      <c r="Q18" s="56">
        <v>0.7</v>
      </c>
      <c r="R18" s="56">
        <v>0.7</v>
      </c>
      <c r="S18" s="56">
        <v>0.7</v>
      </c>
      <c r="T18" s="56">
        <v>0.7</v>
      </c>
      <c r="U18" s="56">
        <v>0.7</v>
      </c>
      <c r="V18" s="56">
        <v>0.7</v>
      </c>
    </row>
    <row r="19" spans="1:22" ht="12.75">
      <c r="A19" s="36">
        <v>10</v>
      </c>
      <c r="B19" s="6" t="s">
        <v>7</v>
      </c>
      <c r="C19" s="6"/>
      <c r="D19" s="8" t="s">
        <v>9</v>
      </c>
      <c r="E19" s="7"/>
      <c r="F19" s="56">
        <v>0.5</v>
      </c>
      <c r="G19" s="56">
        <v>0.5</v>
      </c>
      <c r="H19" s="56">
        <v>0.5</v>
      </c>
      <c r="I19" s="56">
        <v>0.5</v>
      </c>
      <c r="J19" s="56">
        <v>0.5</v>
      </c>
      <c r="K19" s="56">
        <v>0.5</v>
      </c>
      <c r="L19" s="56">
        <v>0.5</v>
      </c>
      <c r="M19" s="56">
        <v>0.5</v>
      </c>
      <c r="N19" s="56">
        <v>0.5</v>
      </c>
      <c r="O19" s="56">
        <v>0.5</v>
      </c>
      <c r="P19" s="56">
        <v>0.5</v>
      </c>
      <c r="Q19" s="56">
        <v>0.5</v>
      </c>
      <c r="R19" s="56">
        <v>0.5</v>
      </c>
      <c r="S19" s="56">
        <v>0.5</v>
      </c>
      <c r="T19" s="56">
        <v>0.5</v>
      </c>
      <c r="U19" s="56">
        <v>0.5</v>
      </c>
      <c r="V19" s="56">
        <v>0.5</v>
      </c>
    </row>
    <row r="20" spans="1:22" ht="12.75">
      <c r="A20" s="36">
        <v>11</v>
      </c>
      <c r="B20" s="6" t="s">
        <v>7</v>
      </c>
      <c r="C20" s="6"/>
      <c r="D20" s="8" t="s">
        <v>10</v>
      </c>
      <c r="E20" s="7"/>
      <c r="F20" s="56">
        <v>0.1</v>
      </c>
      <c r="G20" s="56">
        <v>0.1</v>
      </c>
      <c r="H20" s="56">
        <v>0.1</v>
      </c>
      <c r="I20" s="56">
        <v>0.1</v>
      </c>
      <c r="J20" s="56">
        <v>0.1</v>
      </c>
      <c r="K20" s="56">
        <v>0.1</v>
      </c>
      <c r="L20" s="56">
        <v>0.1</v>
      </c>
      <c r="M20" s="56">
        <v>0.1</v>
      </c>
      <c r="N20" s="56">
        <v>0.1</v>
      </c>
      <c r="O20" s="56">
        <v>0.1</v>
      </c>
      <c r="P20" s="56">
        <v>0.1</v>
      </c>
      <c r="Q20" s="56">
        <v>0.1</v>
      </c>
      <c r="R20" s="56">
        <v>0.1</v>
      </c>
      <c r="S20" s="56">
        <v>0.1</v>
      </c>
      <c r="T20" s="56">
        <v>0.1</v>
      </c>
      <c r="U20" s="56">
        <v>0.1</v>
      </c>
      <c r="V20" s="56">
        <v>0.1</v>
      </c>
    </row>
    <row r="21" spans="1:22" ht="15.75">
      <c r="A21" s="9" t="s">
        <v>28</v>
      </c>
      <c r="B21" s="10"/>
      <c r="C21" s="10"/>
      <c r="D21" s="11"/>
      <c r="E21" s="1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2.75">
      <c r="A22" s="36">
        <v>12</v>
      </c>
      <c r="B22" s="6" t="s">
        <v>78</v>
      </c>
      <c r="C22" s="6"/>
      <c r="D22" s="8" t="s">
        <v>57</v>
      </c>
      <c r="E22" s="7" t="s">
        <v>13</v>
      </c>
      <c r="F22" s="56">
        <v>100</v>
      </c>
      <c r="G22" s="56">
        <v>100</v>
      </c>
      <c r="H22" s="56">
        <v>100</v>
      </c>
      <c r="I22" s="56">
        <v>100</v>
      </c>
      <c r="J22" s="56">
        <v>100</v>
      </c>
      <c r="K22" s="56">
        <v>200</v>
      </c>
      <c r="L22" s="56">
        <v>200</v>
      </c>
      <c r="M22" s="56">
        <v>200</v>
      </c>
      <c r="N22" s="56">
        <v>100</v>
      </c>
      <c r="O22" s="56">
        <v>200</v>
      </c>
      <c r="P22" s="56">
        <v>200</v>
      </c>
      <c r="Q22" s="56">
        <v>200</v>
      </c>
      <c r="R22" s="56">
        <v>200</v>
      </c>
      <c r="S22" s="56">
        <v>200</v>
      </c>
      <c r="T22" s="56">
        <v>200</v>
      </c>
      <c r="U22" s="56">
        <v>200</v>
      </c>
      <c r="V22" s="56">
        <v>100</v>
      </c>
    </row>
    <row r="23" spans="1:22" s="30" customFormat="1" ht="12.75">
      <c r="A23" s="37">
        <v>13</v>
      </c>
      <c r="B23" s="31" t="s">
        <v>79</v>
      </c>
      <c r="C23" s="32"/>
      <c r="D23" s="103" t="s">
        <v>57</v>
      </c>
      <c r="E23" s="18" t="s">
        <v>13</v>
      </c>
      <c r="F23" s="18">
        <v>100</v>
      </c>
      <c r="G23" s="18">
        <v>100</v>
      </c>
      <c r="H23" s="18">
        <v>100</v>
      </c>
      <c r="I23" s="18">
        <v>100</v>
      </c>
      <c r="J23" s="18">
        <v>100</v>
      </c>
      <c r="K23" s="18">
        <v>200</v>
      </c>
      <c r="L23" s="18">
        <v>200</v>
      </c>
      <c r="M23" s="18">
        <v>200</v>
      </c>
      <c r="N23" s="18">
        <v>100</v>
      </c>
      <c r="O23" s="18">
        <v>200</v>
      </c>
      <c r="P23" s="18">
        <v>200</v>
      </c>
      <c r="Q23" s="18">
        <v>200</v>
      </c>
      <c r="R23" s="18">
        <v>200</v>
      </c>
      <c r="S23" s="18">
        <v>200</v>
      </c>
      <c r="T23" s="18">
        <v>200</v>
      </c>
      <c r="U23" s="18">
        <v>200</v>
      </c>
      <c r="V23" s="18">
        <v>100</v>
      </c>
    </row>
    <row r="24" spans="1:22" ht="12.75">
      <c r="A24" s="36">
        <v>14</v>
      </c>
      <c r="B24" s="129" t="s">
        <v>45</v>
      </c>
      <c r="C24" s="124"/>
      <c r="D24" s="8" t="s">
        <v>58</v>
      </c>
      <c r="E24" s="7" t="s">
        <v>14</v>
      </c>
      <c r="F24" s="56">
        <v>4000</v>
      </c>
      <c r="G24" s="56">
        <v>4000</v>
      </c>
      <c r="H24" s="56">
        <v>4000</v>
      </c>
      <c r="I24" s="56">
        <v>4000</v>
      </c>
      <c r="J24" s="56">
        <v>4000</v>
      </c>
      <c r="K24" s="56">
        <v>4000</v>
      </c>
      <c r="L24" s="56">
        <v>4000</v>
      </c>
      <c r="M24" s="56">
        <v>4000</v>
      </c>
      <c r="N24" s="56">
        <v>4000</v>
      </c>
      <c r="O24" s="56">
        <v>4000</v>
      </c>
      <c r="P24" s="56">
        <v>4000</v>
      </c>
      <c r="Q24" s="56">
        <v>4000</v>
      </c>
      <c r="R24" s="56">
        <v>4000</v>
      </c>
      <c r="S24" s="56">
        <v>4000</v>
      </c>
      <c r="T24" s="56">
        <v>4000</v>
      </c>
      <c r="U24" s="56">
        <v>4000</v>
      </c>
      <c r="V24" s="56">
        <v>4000</v>
      </c>
    </row>
    <row r="25" spans="1:22" ht="12.75">
      <c r="A25" s="36">
        <v>15</v>
      </c>
      <c r="B25" s="129" t="s">
        <v>46</v>
      </c>
      <c r="C25" s="124"/>
      <c r="D25" s="8"/>
      <c r="E25" s="7" t="s">
        <v>15</v>
      </c>
      <c r="F25" s="56">
        <v>89</v>
      </c>
      <c r="G25" s="56">
        <v>89</v>
      </c>
      <c r="H25" s="56">
        <v>89</v>
      </c>
      <c r="I25" s="56">
        <v>89</v>
      </c>
      <c r="J25" s="56">
        <v>89</v>
      </c>
      <c r="K25" s="56">
        <v>89</v>
      </c>
      <c r="L25" s="56">
        <v>89</v>
      </c>
      <c r="M25" s="56">
        <v>89</v>
      </c>
      <c r="N25" s="56">
        <v>89</v>
      </c>
      <c r="O25" s="56">
        <v>89</v>
      </c>
      <c r="P25" s="56">
        <v>89</v>
      </c>
      <c r="Q25" s="56">
        <v>89</v>
      </c>
      <c r="R25" s="56">
        <v>89</v>
      </c>
      <c r="S25" s="56">
        <v>89</v>
      </c>
      <c r="T25" s="56">
        <v>89</v>
      </c>
      <c r="U25" s="56">
        <v>89</v>
      </c>
      <c r="V25" s="56">
        <v>89</v>
      </c>
    </row>
    <row r="26" spans="1:22" ht="12.75">
      <c r="A26" s="36">
        <v>16</v>
      </c>
      <c r="B26" s="129" t="s">
        <v>67</v>
      </c>
      <c r="C26" s="124"/>
      <c r="D26" s="8"/>
      <c r="E26" s="7"/>
      <c r="F26" s="47" t="s">
        <v>109</v>
      </c>
      <c r="G26" s="47" t="s">
        <v>109</v>
      </c>
      <c r="H26" s="47" t="s">
        <v>109</v>
      </c>
      <c r="I26" s="47" t="s">
        <v>109</v>
      </c>
      <c r="J26" s="47" t="s">
        <v>109</v>
      </c>
      <c r="K26" s="47" t="s">
        <v>109</v>
      </c>
      <c r="L26" s="47" t="s">
        <v>109</v>
      </c>
      <c r="M26" s="47" t="s">
        <v>109</v>
      </c>
      <c r="N26" s="47" t="s">
        <v>109</v>
      </c>
      <c r="O26" s="47" t="s">
        <v>109</v>
      </c>
      <c r="P26" s="47" t="s">
        <v>109</v>
      </c>
      <c r="Q26" s="47" t="s">
        <v>109</v>
      </c>
      <c r="R26" s="47" t="s">
        <v>109</v>
      </c>
      <c r="S26" s="47" t="s">
        <v>109</v>
      </c>
      <c r="T26" s="47" t="s">
        <v>109</v>
      </c>
      <c r="U26" s="47" t="s">
        <v>109</v>
      </c>
      <c r="V26" s="47" t="s">
        <v>109</v>
      </c>
    </row>
    <row r="27" spans="1:22" ht="12.75">
      <c r="A27" s="36">
        <v>17</v>
      </c>
      <c r="B27" s="19" t="s">
        <v>85</v>
      </c>
      <c r="C27" s="19"/>
      <c r="D27" s="8" t="s">
        <v>93</v>
      </c>
      <c r="E27" s="7"/>
      <c r="F27" s="47" t="s">
        <v>110</v>
      </c>
      <c r="G27" s="47" t="s">
        <v>110</v>
      </c>
      <c r="H27" s="47" t="s">
        <v>110</v>
      </c>
      <c r="I27" s="47" t="s">
        <v>110</v>
      </c>
      <c r="J27" s="47" t="s">
        <v>110</v>
      </c>
      <c r="K27" s="47" t="s">
        <v>110</v>
      </c>
      <c r="L27" s="47" t="s">
        <v>110</v>
      </c>
      <c r="M27" s="47" t="s">
        <v>110</v>
      </c>
      <c r="N27" s="47" t="s">
        <v>110</v>
      </c>
      <c r="O27" s="47" t="s">
        <v>110</v>
      </c>
      <c r="P27" s="47" t="s">
        <v>110</v>
      </c>
      <c r="Q27" s="47" t="s">
        <v>110</v>
      </c>
      <c r="R27" s="47" t="s">
        <v>110</v>
      </c>
      <c r="S27" s="47" t="s">
        <v>110</v>
      </c>
      <c r="T27" s="47" t="s">
        <v>110</v>
      </c>
      <c r="U27" s="47" t="s">
        <v>110</v>
      </c>
      <c r="V27" s="47" t="s">
        <v>110</v>
      </c>
    </row>
    <row r="28" spans="1:22" ht="12.75">
      <c r="A28" s="36">
        <v>18</v>
      </c>
      <c r="B28" s="19" t="s">
        <v>86</v>
      </c>
      <c r="C28" s="19"/>
      <c r="D28" s="8" t="s">
        <v>93</v>
      </c>
      <c r="E28" s="7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ht="15.75">
      <c r="A29" s="122" t="s">
        <v>48</v>
      </c>
      <c r="B29" s="123"/>
      <c r="C29" s="123"/>
      <c r="D29" s="123"/>
      <c r="E29" s="124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45">
      <c r="A30" s="36">
        <v>19</v>
      </c>
      <c r="B30" s="129" t="s">
        <v>17</v>
      </c>
      <c r="C30" s="124"/>
      <c r="D30" s="8"/>
      <c r="E30" s="7"/>
      <c r="F30" s="40" t="s">
        <v>241</v>
      </c>
      <c r="G30" s="40" t="s">
        <v>111</v>
      </c>
      <c r="H30" s="40" t="s">
        <v>111</v>
      </c>
      <c r="I30" s="40" t="s">
        <v>111</v>
      </c>
      <c r="J30" s="40" t="s">
        <v>111</v>
      </c>
      <c r="K30" s="115" t="s">
        <v>238</v>
      </c>
      <c r="L30" s="115" t="s">
        <v>238</v>
      </c>
      <c r="M30" s="115" t="s">
        <v>238</v>
      </c>
      <c r="N30" s="40" t="s">
        <v>241</v>
      </c>
      <c r="O30" s="115" t="s">
        <v>238</v>
      </c>
      <c r="P30" s="115" t="s">
        <v>238</v>
      </c>
      <c r="Q30" s="115" t="s">
        <v>238</v>
      </c>
      <c r="R30" s="115" t="s">
        <v>238</v>
      </c>
      <c r="S30" s="115" t="s">
        <v>238</v>
      </c>
      <c r="T30" s="115" t="s">
        <v>238</v>
      </c>
      <c r="U30" s="115" t="s">
        <v>238</v>
      </c>
      <c r="V30" s="40" t="s">
        <v>111</v>
      </c>
    </row>
    <row r="31" spans="1:22" ht="12.75">
      <c r="A31" s="36"/>
      <c r="B31" s="6" t="s">
        <v>92</v>
      </c>
      <c r="C31" s="6"/>
      <c r="D31" s="8"/>
      <c r="E31" s="7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>
      <c r="A32" s="36">
        <v>20</v>
      </c>
      <c r="B32" s="6" t="s">
        <v>83</v>
      </c>
      <c r="C32" s="6"/>
      <c r="D32" s="8"/>
      <c r="E32" s="7"/>
      <c r="F32" s="40" t="s">
        <v>112</v>
      </c>
      <c r="G32" s="40" t="s">
        <v>112</v>
      </c>
      <c r="H32" s="40" t="s">
        <v>112</v>
      </c>
      <c r="I32" s="40" t="s">
        <v>112</v>
      </c>
      <c r="J32" s="40" t="s">
        <v>112</v>
      </c>
      <c r="K32" s="40" t="s">
        <v>112</v>
      </c>
      <c r="L32" s="40" t="s">
        <v>112</v>
      </c>
      <c r="M32" s="40" t="s">
        <v>112</v>
      </c>
      <c r="N32" s="40" t="s">
        <v>112</v>
      </c>
      <c r="O32" s="40" t="s">
        <v>112</v>
      </c>
      <c r="P32" s="40" t="s">
        <v>112</v>
      </c>
      <c r="Q32" s="40" t="s">
        <v>112</v>
      </c>
      <c r="R32" s="40" t="s">
        <v>112</v>
      </c>
      <c r="S32" s="40" t="s">
        <v>112</v>
      </c>
      <c r="T32" s="40" t="s">
        <v>112</v>
      </c>
      <c r="U32" s="40" t="s">
        <v>112</v>
      </c>
      <c r="V32" s="40" t="s">
        <v>112</v>
      </c>
    </row>
    <row r="33" spans="1:22" ht="12.75">
      <c r="A33" s="36">
        <v>21</v>
      </c>
      <c r="B33" s="6" t="s">
        <v>80</v>
      </c>
      <c r="C33" s="6"/>
      <c r="D33" s="8"/>
      <c r="E33" s="7" t="s">
        <v>81</v>
      </c>
      <c r="F33" s="40">
        <v>14</v>
      </c>
      <c r="G33" s="40">
        <v>14</v>
      </c>
      <c r="H33" s="40">
        <v>14</v>
      </c>
      <c r="I33" s="40">
        <v>14</v>
      </c>
      <c r="J33" s="40">
        <v>14</v>
      </c>
      <c r="K33" s="40">
        <v>18</v>
      </c>
      <c r="L33" s="40">
        <v>18</v>
      </c>
      <c r="M33" s="40">
        <v>18</v>
      </c>
      <c r="N33" s="40">
        <v>14</v>
      </c>
      <c r="O33" s="40">
        <v>18</v>
      </c>
      <c r="P33" s="40">
        <v>18</v>
      </c>
      <c r="Q33" s="40">
        <v>18</v>
      </c>
      <c r="R33" s="40">
        <v>18</v>
      </c>
      <c r="S33" s="40">
        <v>18</v>
      </c>
      <c r="T33" s="40">
        <v>18</v>
      </c>
      <c r="U33" s="40">
        <v>18</v>
      </c>
      <c r="V33" s="40">
        <v>14</v>
      </c>
    </row>
    <row r="34" spans="1:22" ht="12.75">
      <c r="A34" s="36">
        <v>22</v>
      </c>
      <c r="B34" s="6" t="s">
        <v>36</v>
      </c>
      <c r="C34" s="6"/>
      <c r="D34" s="8" t="s">
        <v>59</v>
      </c>
      <c r="E34" s="7" t="s">
        <v>16</v>
      </c>
      <c r="F34" s="40">
        <v>1350</v>
      </c>
      <c r="G34" s="40">
        <v>1350</v>
      </c>
      <c r="H34" s="40">
        <v>1350</v>
      </c>
      <c r="I34" s="40">
        <v>1350</v>
      </c>
      <c r="J34" s="40">
        <v>1350</v>
      </c>
      <c r="K34" s="40">
        <v>1200</v>
      </c>
      <c r="L34" s="40">
        <v>1200</v>
      </c>
      <c r="M34" s="40">
        <v>1200</v>
      </c>
      <c r="N34" s="40">
        <v>1350</v>
      </c>
      <c r="O34" s="40">
        <v>1200</v>
      </c>
      <c r="P34" s="40">
        <v>1200</v>
      </c>
      <c r="Q34" s="40">
        <v>1200</v>
      </c>
      <c r="R34" s="40">
        <v>1200</v>
      </c>
      <c r="S34" s="40">
        <v>1200</v>
      </c>
      <c r="T34" s="40">
        <v>1200</v>
      </c>
      <c r="U34" s="40">
        <v>1200</v>
      </c>
      <c r="V34" s="40">
        <v>1350</v>
      </c>
    </row>
    <row r="35" spans="1:22" ht="12.75">
      <c r="A35" s="36">
        <v>23</v>
      </c>
      <c r="B35" s="6" t="s">
        <v>19</v>
      </c>
      <c r="C35" s="6"/>
      <c r="D35" s="8"/>
      <c r="E35" s="7"/>
      <c r="F35" s="42" t="s">
        <v>236</v>
      </c>
      <c r="G35" s="42" t="s">
        <v>236</v>
      </c>
      <c r="H35" s="42" t="s">
        <v>236</v>
      </c>
      <c r="I35" s="42" t="s">
        <v>236</v>
      </c>
      <c r="J35" s="42" t="s">
        <v>236</v>
      </c>
      <c r="K35" s="42" t="s">
        <v>236</v>
      </c>
      <c r="L35" s="42" t="s">
        <v>236</v>
      </c>
      <c r="M35" s="42" t="s">
        <v>236</v>
      </c>
      <c r="N35" s="42" t="s">
        <v>236</v>
      </c>
      <c r="O35" s="42" t="s">
        <v>236</v>
      </c>
      <c r="P35" s="42" t="s">
        <v>236</v>
      </c>
      <c r="Q35" s="42" t="s">
        <v>236</v>
      </c>
      <c r="R35" s="42" t="s">
        <v>236</v>
      </c>
      <c r="S35" s="42" t="s">
        <v>236</v>
      </c>
      <c r="T35" s="42" t="s">
        <v>236</v>
      </c>
      <c r="U35" s="42" t="s">
        <v>236</v>
      </c>
      <c r="V35" s="42" t="s">
        <v>236</v>
      </c>
    </row>
    <row r="36" spans="1:22" s="25" customFormat="1" ht="12.75">
      <c r="A36" s="38">
        <v>24</v>
      </c>
      <c r="B36" s="23" t="s">
        <v>82</v>
      </c>
      <c r="C36" s="23"/>
      <c r="D36" s="24"/>
      <c r="E36" s="22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>
      <c r="A37" s="36">
        <v>25</v>
      </c>
      <c r="B37" s="6" t="s">
        <v>20</v>
      </c>
      <c r="C37" s="6"/>
      <c r="D37" s="8" t="s">
        <v>70</v>
      </c>
      <c r="E37" s="7" t="s">
        <v>32</v>
      </c>
      <c r="F37" s="40">
        <v>2</v>
      </c>
      <c r="G37" s="40">
        <v>2</v>
      </c>
      <c r="H37" s="40">
        <v>2</v>
      </c>
      <c r="I37" s="40">
        <v>2</v>
      </c>
      <c r="J37" s="40">
        <v>2</v>
      </c>
      <c r="K37" s="40">
        <v>2</v>
      </c>
      <c r="L37" s="40">
        <v>2</v>
      </c>
      <c r="M37" s="40">
        <v>2</v>
      </c>
      <c r="N37" s="40">
        <v>2</v>
      </c>
      <c r="O37" s="40">
        <v>1</v>
      </c>
      <c r="P37" s="40">
        <v>1</v>
      </c>
      <c r="Q37" s="40">
        <v>1</v>
      </c>
      <c r="R37" s="40">
        <v>1</v>
      </c>
      <c r="S37" s="40">
        <v>1</v>
      </c>
      <c r="T37" s="40">
        <v>2</v>
      </c>
      <c r="U37" s="40">
        <v>2</v>
      </c>
      <c r="V37" s="40">
        <v>2</v>
      </c>
    </row>
    <row r="38" spans="1:22" ht="12.75">
      <c r="A38" s="36">
        <v>26</v>
      </c>
      <c r="B38" s="6" t="s">
        <v>77</v>
      </c>
      <c r="C38" s="6"/>
      <c r="D38" s="8"/>
      <c r="E38" s="7"/>
      <c r="F38" s="42" t="s">
        <v>236</v>
      </c>
      <c r="G38" s="42" t="s">
        <v>236</v>
      </c>
      <c r="H38" s="42" t="s">
        <v>236</v>
      </c>
      <c r="I38" s="42" t="s">
        <v>236</v>
      </c>
      <c r="J38" s="42" t="s">
        <v>236</v>
      </c>
      <c r="K38" s="42" t="s">
        <v>236</v>
      </c>
      <c r="L38" s="42" t="s">
        <v>236</v>
      </c>
      <c r="M38" s="42" t="s">
        <v>236</v>
      </c>
      <c r="N38" s="42" t="s">
        <v>236</v>
      </c>
      <c r="O38" s="42" t="s">
        <v>236</v>
      </c>
      <c r="P38" s="42" t="s">
        <v>236</v>
      </c>
      <c r="Q38" s="42" t="s">
        <v>236</v>
      </c>
      <c r="R38" s="42" t="s">
        <v>236</v>
      </c>
      <c r="S38" s="42" t="s">
        <v>236</v>
      </c>
      <c r="T38" s="42" t="s">
        <v>236</v>
      </c>
      <c r="U38" s="42" t="s">
        <v>236</v>
      </c>
      <c r="V38" s="42" t="s">
        <v>236</v>
      </c>
    </row>
    <row r="39" spans="1:22" s="30" customFormat="1" ht="12.75">
      <c r="A39" s="41">
        <v>27</v>
      </c>
      <c r="B39" s="45" t="s">
        <v>49</v>
      </c>
      <c r="C39" s="45"/>
      <c r="D39" s="46" t="s">
        <v>71</v>
      </c>
      <c r="E39" s="47" t="s">
        <v>11</v>
      </c>
      <c r="F39" s="47">
        <v>3</v>
      </c>
      <c r="G39" s="47">
        <v>3</v>
      </c>
      <c r="H39" s="47">
        <v>3</v>
      </c>
      <c r="I39" s="47">
        <v>3</v>
      </c>
      <c r="J39" s="47">
        <v>3</v>
      </c>
      <c r="K39" s="47">
        <v>3</v>
      </c>
      <c r="L39" s="47">
        <v>3</v>
      </c>
      <c r="M39" s="47">
        <v>3</v>
      </c>
      <c r="N39" s="47">
        <v>3</v>
      </c>
      <c r="O39" s="47">
        <v>3</v>
      </c>
      <c r="P39" s="47">
        <v>3</v>
      </c>
      <c r="Q39" s="47">
        <v>3</v>
      </c>
      <c r="R39" s="47">
        <v>3</v>
      </c>
      <c r="S39" s="47">
        <v>3</v>
      </c>
      <c r="T39" s="47">
        <v>3</v>
      </c>
      <c r="U39" s="47">
        <v>3</v>
      </c>
      <c r="V39" s="47">
        <v>3</v>
      </c>
    </row>
    <row r="40" spans="1:22" ht="15.75">
      <c r="A40" s="127" t="s">
        <v>27</v>
      </c>
      <c r="B40" s="128"/>
      <c r="C40" s="128"/>
      <c r="D40" s="128"/>
      <c r="E40" s="128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38.25">
      <c r="A41" s="36">
        <v>28</v>
      </c>
      <c r="B41" s="6" t="s">
        <v>21</v>
      </c>
      <c r="C41" s="6"/>
      <c r="D41" s="8"/>
      <c r="E41" s="7"/>
      <c r="F41" s="102" t="s">
        <v>172</v>
      </c>
      <c r="G41" s="102" t="s">
        <v>172</v>
      </c>
      <c r="H41" s="102" t="s">
        <v>172</v>
      </c>
      <c r="I41" s="102" t="s">
        <v>172</v>
      </c>
      <c r="J41" s="102" t="s">
        <v>172</v>
      </c>
      <c r="K41" s="102" t="s">
        <v>240</v>
      </c>
      <c r="L41" s="102" t="s">
        <v>240</v>
      </c>
      <c r="M41" s="102" t="s">
        <v>240</v>
      </c>
      <c r="N41" s="102" t="s">
        <v>172</v>
      </c>
      <c r="O41" s="102" t="s">
        <v>239</v>
      </c>
      <c r="P41" s="102" t="s">
        <v>239</v>
      </c>
      <c r="Q41" s="102" t="s">
        <v>239</v>
      </c>
      <c r="R41" s="102" t="s">
        <v>239</v>
      </c>
      <c r="S41" s="102" t="s">
        <v>239</v>
      </c>
      <c r="T41" s="102" t="s">
        <v>240</v>
      </c>
      <c r="U41" s="102" t="s">
        <v>240</v>
      </c>
      <c r="V41" s="102" t="s">
        <v>172</v>
      </c>
    </row>
    <row r="42" spans="1:22" ht="12.75">
      <c r="A42" s="36">
        <v>29</v>
      </c>
      <c r="B42" s="6" t="s">
        <v>18</v>
      </c>
      <c r="C42" s="6"/>
      <c r="D42" s="8"/>
      <c r="E42" s="7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</row>
    <row r="43" spans="1:22" ht="12.75">
      <c r="A43" s="36">
        <v>30</v>
      </c>
      <c r="B43" s="6" t="s">
        <v>91</v>
      </c>
      <c r="C43" s="6"/>
      <c r="D43" s="8"/>
      <c r="E43" s="7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2.75">
      <c r="A44" s="36">
        <v>31</v>
      </c>
      <c r="B44" s="6" t="s">
        <v>90</v>
      </c>
      <c r="C44" s="6"/>
      <c r="D44" s="8"/>
      <c r="E44" s="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</row>
    <row r="45" spans="1:22" ht="12.75">
      <c r="A45" s="36">
        <v>32</v>
      </c>
      <c r="B45" s="6" t="s">
        <v>18</v>
      </c>
      <c r="C45" s="6"/>
      <c r="D45" s="8"/>
      <c r="E45" s="7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</row>
    <row r="46" spans="1:22" ht="12.75">
      <c r="A46" s="36">
        <v>33</v>
      </c>
      <c r="B46" s="6" t="s">
        <v>91</v>
      </c>
      <c r="C46" s="6"/>
      <c r="D46" s="8"/>
      <c r="E46" s="7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2.75">
      <c r="A47" s="36">
        <v>34</v>
      </c>
      <c r="B47" s="6" t="s">
        <v>22</v>
      </c>
      <c r="C47" s="6"/>
      <c r="D47" s="8" t="s">
        <v>72</v>
      </c>
      <c r="E47" s="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ht="12.75">
      <c r="A48" s="36">
        <v>35</v>
      </c>
      <c r="B48" s="6" t="s">
        <v>23</v>
      </c>
      <c r="C48" s="6"/>
      <c r="D48" s="8" t="s">
        <v>73</v>
      </c>
      <c r="E48" s="7" t="s">
        <v>31</v>
      </c>
      <c r="F48" s="47">
        <v>2</v>
      </c>
      <c r="G48" s="47">
        <v>2</v>
      </c>
      <c r="H48" s="47">
        <v>2</v>
      </c>
      <c r="I48" s="47">
        <v>2</v>
      </c>
      <c r="J48" s="47">
        <v>2</v>
      </c>
      <c r="K48" s="47">
        <v>2</v>
      </c>
      <c r="L48" s="47">
        <v>2</v>
      </c>
      <c r="M48" s="47">
        <v>2</v>
      </c>
      <c r="N48" s="47">
        <v>2</v>
      </c>
      <c r="O48" s="47">
        <v>1</v>
      </c>
      <c r="P48" s="47">
        <v>1</v>
      </c>
      <c r="Q48" s="47">
        <v>1</v>
      </c>
      <c r="R48" s="47">
        <v>1</v>
      </c>
      <c r="S48" s="47">
        <v>1</v>
      </c>
      <c r="T48" s="47">
        <v>2</v>
      </c>
      <c r="U48" s="47">
        <v>2</v>
      </c>
      <c r="V48" s="47">
        <v>2</v>
      </c>
    </row>
    <row r="49" spans="1:22" ht="12.75">
      <c r="A49" s="36">
        <v>36</v>
      </c>
      <c r="B49" s="6" t="s">
        <v>84</v>
      </c>
      <c r="C49" s="6"/>
      <c r="D49" s="8"/>
      <c r="E49" s="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 ht="12.75">
      <c r="A50" s="36">
        <v>37</v>
      </c>
      <c r="B50" s="6" t="s">
        <v>24</v>
      </c>
      <c r="C50" s="6"/>
      <c r="D50" s="8" t="s">
        <v>60</v>
      </c>
      <c r="E50" s="7"/>
      <c r="F50" s="47">
        <v>1</v>
      </c>
      <c r="G50" s="47">
        <v>1</v>
      </c>
      <c r="H50" s="47">
        <v>1</v>
      </c>
      <c r="I50" s="47">
        <v>1</v>
      </c>
      <c r="J50" s="47">
        <v>1</v>
      </c>
      <c r="K50" s="47">
        <v>1</v>
      </c>
      <c r="L50" s="47">
        <v>1</v>
      </c>
      <c r="M50" s="47">
        <v>1</v>
      </c>
      <c r="N50" s="47">
        <v>1</v>
      </c>
      <c r="O50" s="47">
        <v>1</v>
      </c>
      <c r="P50" s="47">
        <v>1</v>
      </c>
      <c r="Q50" s="47">
        <v>1</v>
      </c>
      <c r="R50" s="47">
        <v>1</v>
      </c>
      <c r="S50" s="47">
        <v>1</v>
      </c>
      <c r="T50" s="47">
        <v>1</v>
      </c>
      <c r="U50" s="47">
        <v>1</v>
      </c>
      <c r="V50" s="47">
        <v>1</v>
      </c>
    </row>
    <row r="51" spans="1:22" ht="12.75">
      <c r="A51" s="36">
        <v>38</v>
      </c>
      <c r="B51" s="6" t="s">
        <v>25</v>
      </c>
      <c r="C51" s="6"/>
      <c r="D51" s="8" t="s">
        <v>61</v>
      </c>
      <c r="E51" s="7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.75">
      <c r="A52" s="36">
        <v>39</v>
      </c>
      <c r="B52" s="129" t="s">
        <v>62</v>
      </c>
      <c r="C52" s="124"/>
      <c r="D52" s="8" t="s">
        <v>26</v>
      </c>
      <c r="E52" s="7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5.75">
      <c r="A53" s="127" t="s">
        <v>88</v>
      </c>
      <c r="B53" s="128"/>
      <c r="C53" s="128"/>
      <c r="D53" s="128"/>
      <c r="E53" s="12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1:22" ht="12.75">
      <c r="A54" s="36">
        <v>40</v>
      </c>
      <c r="B54" s="20" t="s">
        <v>89</v>
      </c>
      <c r="C54" s="21"/>
      <c r="D54" s="8"/>
      <c r="E54" s="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ht="15.75">
      <c r="A55" s="127" t="s">
        <v>29</v>
      </c>
      <c r="B55" s="138"/>
      <c r="C55" s="138"/>
      <c r="D55" s="138"/>
      <c r="E55" s="138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2.75">
      <c r="A56" s="41">
        <v>41</v>
      </c>
      <c r="B56" s="125" t="s">
        <v>30</v>
      </c>
      <c r="C56" s="126"/>
      <c r="D56" s="48" t="s">
        <v>63</v>
      </c>
      <c r="E56" s="47"/>
      <c r="F56" s="56">
        <v>0.4</v>
      </c>
      <c r="G56" s="56">
        <v>0.4</v>
      </c>
      <c r="H56" s="56">
        <v>0.55</v>
      </c>
      <c r="I56" s="56">
        <v>0.72</v>
      </c>
      <c r="J56" s="56">
        <v>0.72</v>
      </c>
      <c r="K56" s="56">
        <v>0.58</v>
      </c>
      <c r="L56" s="56">
        <v>0.58</v>
      </c>
      <c r="M56" s="56">
        <v>0.58</v>
      </c>
      <c r="N56" s="56">
        <v>0.58</v>
      </c>
      <c r="O56" s="56">
        <v>0.58</v>
      </c>
      <c r="P56" s="56">
        <v>0.58</v>
      </c>
      <c r="Q56" s="56">
        <v>0.58</v>
      </c>
      <c r="R56" s="56">
        <v>0.58</v>
      </c>
      <c r="S56" s="56">
        <v>0.58</v>
      </c>
      <c r="T56" s="56">
        <v>0.25</v>
      </c>
      <c r="U56" s="56">
        <v>0.25</v>
      </c>
      <c r="V56" s="56">
        <v>0.55</v>
      </c>
    </row>
    <row r="57" spans="1:22" s="30" customFormat="1" ht="12.75">
      <c r="A57" s="37">
        <v>42</v>
      </c>
      <c r="B57" s="26" t="s">
        <v>37</v>
      </c>
      <c r="C57" s="26"/>
      <c r="D57" s="33" t="s">
        <v>50</v>
      </c>
      <c r="E57" s="18" t="s">
        <v>31</v>
      </c>
      <c r="F57" s="34">
        <f aca="true" t="shared" si="4" ref="F57:V57">(F23*F11)/(F56*F50*F17*F34)</f>
        <v>4.629629629629631</v>
      </c>
      <c r="G57" s="34">
        <f t="shared" si="4"/>
        <v>1.1170370370370373</v>
      </c>
      <c r="H57" s="34">
        <f t="shared" si="4"/>
        <v>25.199037999038</v>
      </c>
      <c r="I57" s="34">
        <f t="shared" si="4"/>
        <v>6.722736625514404</v>
      </c>
      <c r="J57" s="34">
        <f>(J23*J11)/(J56*J50*J17*J34)</f>
        <v>3.2253527336860666</v>
      </c>
      <c r="K57" s="34">
        <f t="shared" si="4"/>
        <v>12.564819376026273</v>
      </c>
      <c r="L57" s="34">
        <f t="shared" si="4"/>
        <v>12.564819376026273</v>
      </c>
      <c r="M57" s="34">
        <f>(M23*M11)/(M56*M50*M17*M34)</f>
        <v>2.2947454844006567</v>
      </c>
      <c r="N57" s="34">
        <f t="shared" si="4"/>
        <v>2.2879036672140125</v>
      </c>
      <c r="O57" s="34">
        <f t="shared" si="4"/>
        <v>0.9880541871921181</v>
      </c>
      <c r="P57" s="34">
        <f t="shared" si="4"/>
        <v>1.0205254515599342</v>
      </c>
      <c r="Q57" s="34">
        <f t="shared" si="4"/>
        <v>1.357881773399015</v>
      </c>
      <c r="R57" s="34">
        <f t="shared" si="4"/>
        <v>2.495894909688013</v>
      </c>
      <c r="S57" s="34">
        <f t="shared" si="4"/>
        <v>0.9367816091954022</v>
      </c>
      <c r="T57" s="34">
        <f t="shared" si="4"/>
        <v>20.614285714285714</v>
      </c>
      <c r="U57" s="34">
        <f t="shared" si="4"/>
        <v>20.35</v>
      </c>
      <c r="V57" s="34">
        <f t="shared" si="4"/>
        <v>5.217604617604618</v>
      </c>
    </row>
    <row r="58" spans="1:22" s="30" customFormat="1" ht="12.75">
      <c r="A58" s="37">
        <v>43</v>
      </c>
      <c r="B58" s="26" t="s">
        <v>38</v>
      </c>
      <c r="C58" s="26"/>
      <c r="D58" s="27" t="s">
        <v>74</v>
      </c>
      <c r="E58" s="18" t="s">
        <v>31</v>
      </c>
      <c r="F58" s="18">
        <v>6</v>
      </c>
      <c r="G58" s="18">
        <v>2</v>
      </c>
      <c r="H58" s="18">
        <v>26</v>
      </c>
      <c r="I58" s="18">
        <v>10</v>
      </c>
      <c r="J58" s="18">
        <v>4</v>
      </c>
      <c r="K58" s="18">
        <v>14</v>
      </c>
      <c r="L58" s="18">
        <v>14</v>
      </c>
      <c r="M58" s="18">
        <v>2</v>
      </c>
      <c r="N58" s="18">
        <v>2</v>
      </c>
      <c r="O58" s="18">
        <v>1</v>
      </c>
      <c r="P58" s="18">
        <v>1</v>
      </c>
      <c r="Q58" s="18">
        <v>1</v>
      </c>
      <c r="R58" s="18">
        <v>3</v>
      </c>
      <c r="S58" s="18">
        <v>1</v>
      </c>
      <c r="T58" s="18">
        <v>18</v>
      </c>
      <c r="U58" s="18">
        <v>18</v>
      </c>
      <c r="V58" s="18">
        <v>6</v>
      </c>
    </row>
    <row r="59" spans="1:22" s="30" customFormat="1" ht="12.75">
      <c r="A59" s="37">
        <v>44</v>
      </c>
      <c r="B59" s="26" t="s">
        <v>39</v>
      </c>
      <c r="C59" s="26"/>
      <c r="D59" s="27" t="s">
        <v>75</v>
      </c>
      <c r="E59" s="18" t="s">
        <v>31</v>
      </c>
      <c r="F59" s="34">
        <v>3</v>
      </c>
      <c r="G59" s="34">
        <v>1</v>
      </c>
      <c r="H59" s="34">
        <v>13</v>
      </c>
      <c r="I59" s="34">
        <v>5</v>
      </c>
      <c r="J59" s="34">
        <v>2</v>
      </c>
      <c r="K59" s="34">
        <v>7</v>
      </c>
      <c r="L59" s="34">
        <v>7</v>
      </c>
      <c r="M59" s="34">
        <v>1</v>
      </c>
      <c r="N59" s="34">
        <v>1</v>
      </c>
      <c r="O59" s="34">
        <v>1</v>
      </c>
      <c r="P59" s="34">
        <v>1</v>
      </c>
      <c r="Q59" s="34">
        <v>1</v>
      </c>
      <c r="R59" s="34">
        <v>3</v>
      </c>
      <c r="S59" s="34">
        <v>1</v>
      </c>
      <c r="T59" s="34">
        <v>9</v>
      </c>
      <c r="U59" s="34">
        <v>9</v>
      </c>
      <c r="V59" s="34">
        <v>3</v>
      </c>
    </row>
    <row r="60" spans="1:22" s="30" customFormat="1" ht="12.75">
      <c r="A60" s="72">
        <v>45</v>
      </c>
      <c r="B60" s="73" t="s">
        <v>95</v>
      </c>
      <c r="C60" s="73"/>
      <c r="D60" s="74" t="s">
        <v>76</v>
      </c>
      <c r="E60" s="71" t="s">
        <v>31</v>
      </c>
      <c r="F60" s="69">
        <f aca="true" t="shared" si="5" ref="F60:V60">F58/F37</f>
        <v>3</v>
      </c>
      <c r="G60" s="69">
        <f t="shared" si="5"/>
        <v>1</v>
      </c>
      <c r="H60" s="69">
        <f t="shared" si="5"/>
        <v>13</v>
      </c>
      <c r="I60" s="69">
        <f t="shared" si="5"/>
        <v>5</v>
      </c>
      <c r="J60" s="69">
        <f>J58/J37</f>
        <v>2</v>
      </c>
      <c r="K60" s="69">
        <f t="shared" si="5"/>
        <v>7</v>
      </c>
      <c r="L60" s="69">
        <v>7</v>
      </c>
      <c r="M60" s="69">
        <v>1</v>
      </c>
      <c r="N60" s="69">
        <f t="shared" si="5"/>
        <v>1</v>
      </c>
      <c r="O60" s="69">
        <f t="shared" si="5"/>
        <v>1</v>
      </c>
      <c r="P60" s="69">
        <f t="shared" si="5"/>
        <v>1</v>
      </c>
      <c r="Q60" s="69">
        <f t="shared" si="5"/>
        <v>1</v>
      </c>
      <c r="R60" s="69">
        <f t="shared" si="5"/>
        <v>3</v>
      </c>
      <c r="S60" s="69">
        <f t="shared" si="5"/>
        <v>1</v>
      </c>
      <c r="T60" s="69">
        <v>9</v>
      </c>
      <c r="U60" s="69">
        <v>9</v>
      </c>
      <c r="V60" s="69">
        <f t="shared" si="5"/>
        <v>3</v>
      </c>
    </row>
    <row r="61" spans="1:22" s="30" customFormat="1" ht="12.75">
      <c r="A61" s="37">
        <v>46</v>
      </c>
      <c r="B61" s="26" t="s">
        <v>40</v>
      </c>
      <c r="C61" s="26"/>
      <c r="D61" s="27" t="s">
        <v>57</v>
      </c>
      <c r="E61" s="18" t="s">
        <v>13</v>
      </c>
      <c r="F61" s="18">
        <f aca="true" t="shared" si="6" ref="F61:V61">F23</f>
        <v>100</v>
      </c>
      <c r="G61" s="18">
        <f t="shared" si="6"/>
        <v>100</v>
      </c>
      <c r="H61" s="18">
        <f t="shared" si="6"/>
        <v>100</v>
      </c>
      <c r="I61" s="18">
        <f t="shared" si="6"/>
        <v>100</v>
      </c>
      <c r="J61" s="18">
        <f>J23</f>
        <v>100</v>
      </c>
      <c r="K61" s="18">
        <f t="shared" si="6"/>
        <v>200</v>
      </c>
      <c r="L61" s="18">
        <f t="shared" si="6"/>
        <v>200</v>
      </c>
      <c r="M61" s="18">
        <f>M23</f>
        <v>200</v>
      </c>
      <c r="N61" s="18">
        <f t="shared" si="6"/>
        <v>100</v>
      </c>
      <c r="O61" s="18">
        <f t="shared" si="6"/>
        <v>200</v>
      </c>
      <c r="P61" s="18">
        <f t="shared" si="6"/>
        <v>200</v>
      </c>
      <c r="Q61" s="18">
        <f t="shared" si="6"/>
        <v>200</v>
      </c>
      <c r="R61" s="18">
        <f t="shared" si="6"/>
        <v>200</v>
      </c>
      <c r="S61" s="18">
        <f t="shared" si="6"/>
        <v>200</v>
      </c>
      <c r="T61" s="18">
        <f t="shared" si="6"/>
        <v>200</v>
      </c>
      <c r="U61" s="18">
        <f t="shared" si="6"/>
        <v>200</v>
      </c>
      <c r="V61" s="18">
        <f t="shared" si="6"/>
        <v>100</v>
      </c>
    </row>
    <row r="62" spans="1:22" s="30" customFormat="1" ht="12.75">
      <c r="A62" s="37">
        <v>47</v>
      </c>
      <c r="B62" s="134" t="s">
        <v>41</v>
      </c>
      <c r="C62" s="121"/>
      <c r="D62" s="27" t="s">
        <v>66</v>
      </c>
      <c r="E62" s="18" t="s">
        <v>13</v>
      </c>
      <c r="F62" s="34">
        <f aca="true" t="shared" si="7" ref="F62:V62">(F58*F34*F50*F56*F17)/F11</f>
        <v>129.6</v>
      </c>
      <c r="G62" s="34">
        <f t="shared" si="7"/>
        <v>179.04509283819627</v>
      </c>
      <c r="H62" s="34">
        <f t="shared" si="7"/>
        <v>103.17854197843813</v>
      </c>
      <c r="I62" s="34">
        <f t="shared" si="7"/>
        <v>148.74894789195804</v>
      </c>
      <c r="J62" s="34">
        <f>(J58*J34*J50*J56*J17)/J11</f>
        <v>124.01744337056226</v>
      </c>
      <c r="K62" s="34">
        <f t="shared" si="7"/>
        <v>222.84442905263018</v>
      </c>
      <c r="L62" s="34">
        <f t="shared" si="7"/>
        <v>222.84442905263018</v>
      </c>
      <c r="M62" s="34">
        <f>(M58*M34*M50*M56*M17)/M11</f>
        <v>174.31127012522361</v>
      </c>
      <c r="N62" s="34">
        <f t="shared" si="7"/>
        <v>87.41626794258373</v>
      </c>
      <c r="O62" s="34">
        <f t="shared" si="7"/>
        <v>202.41804811167893</v>
      </c>
      <c r="P62" s="34">
        <f t="shared" si="7"/>
        <v>195.97747385358005</v>
      </c>
      <c r="Q62" s="34">
        <f t="shared" si="7"/>
        <v>147.28822782514055</v>
      </c>
      <c r="R62" s="34">
        <f t="shared" si="7"/>
        <v>240.39473684210523</v>
      </c>
      <c r="S62" s="34">
        <f t="shared" si="7"/>
        <v>213.49693251533745</v>
      </c>
      <c r="T62" s="34">
        <f t="shared" si="7"/>
        <v>174.63617463617462</v>
      </c>
      <c r="U62" s="34">
        <f t="shared" si="7"/>
        <v>176.9041769041769</v>
      </c>
      <c r="V62" s="34">
        <f t="shared" si="7"/>
        <v>114.99529841252283</v>
      </c>
    </row>
    <row r="63" spans="1:22" s="30" customFormat="1" ht="12.75">
      <c r="A63" s="37">
        <v>48</v>
      </c>
      <c r="B63" s="26" t="s">
        <v>64</v>
      </c>
      <c r="C63" s="26"/>
      <c r="D63" s="27" t="s">
        <v>65</v>
      </c>
      <c r="E63" s="18" t="s">
        <v>33</v>
      </c>
      <c r="F63" s="28">
        <f aca="true" t="shared" si="8" ref="F63:V63">((F58*F33)+(F47*F49))/1000</f>
        <v>0.084</v>
      </c>
      <c r="G63" s="28">
        <f t="shared" si="8"/>
        <v>0.028</v>
      </c>
      <c r="H63" s="28">
        <f t="shared" si="8"/>
        <v>0.364</v>
      </c>
      <c r="I63" s="28">
        <f t="shared" si="8"/>
        <v>0.14</v>
      </c>
      <c r="J63" s="28">
        <f>((J58*J33)+(J47*J49))/1000</f>
        <v>0.056</v>
      </c>
      <c r="K63" s="28">
        <f t="shared" si="8"/>
        <v>0.252</v>
      </c>
      <c r="L63" s="28">
        <f t="shared" si="8"/>
        <v>0.252</v>
      </c>
      <c r="M63" s="28">
        <f>((M58*M33)+(M47*M49))/1000</f>
        <v>0.036</v>
      </c>
      <c r="N63" s="28">
        <f t="shared" si="8"/>
        <v>0.028</v>
      </c>
      <c r="O63" s="28">
        <f t="shared" si="8"/>
        <v>0.018</v>
      </c>
      <c r="P63" s="28">
        <f t="shared" si="8"/>
        <v>0.018</v>
      </c>
      <c r="Q63" s="28">
        <f t="shared" si="8"/>
        <v>0.018</v>
      </c>
      <c r="R63" s="28">
        <f t="shared" si="8"/>
        <v>0.054</v>
      </c>
      <c r="S63" s="28">
        <f t="shared" si="8"/>
        <v>0.018</v>
      </c>
      <c r="T63" s="28">
        <f t="shared" si="8"/>
        <v>0.324</v>
      </c>
      <c r="U63" s="28">
        <f t="shared" si="8"/>
        <v>0.324</v>
      </c>
      <c r="V63" s="28">
        <f t="shared" si="8"/>
        <v>0.084</v>
      </c>
    </row>
    <row r="64" spans="1:22" s="30" customFormat="1" ht="14.25">
      <c r="A64" s="37">
        <v>49</v>
      </c>
      <c r="B64" s="134" t="s">
        <v>42</v>
      </c>
      <c r="C64" s="120"/>
      <c r="D64" s="121"/>
      <c r="E64" s="18" t="s">
        <v>34</v>
      </c>
      <c r="F64" s="112">
        <f aca="true" t="shared" si="9" ref="F64:V64">((F58*F33)+(F47*F49))/F11</f>
        <v>4.8</v>
      </c>
      <c r="G64" s="112">
        <f t="shared" si="9"/>
        <v>6.63129973474801</v>
      </c>
      <c r="H64" s="112">
        <f t="shared" si="9"/>
        <v>2.7792199859511957</v>
      </c>
      <c r="I64" s="112">
        <f t="shared" si="9"/>
        <v>3.0606779401637456</v>
      </c>
      <c r="J64" s="112">
        <f>((J58*J33)+(J47*J49))/J11</f>
        <v>2.5517992463078656</v>
      </c>
      <c r="K64" s="112">
        <f t="shared" si="9"/>
        <v>8.233168561057767</v>
      </c>
      <c r="L64" s="112">
        <f t="shared" si="9"/>
        <v>8.233168561057767</v>
      </c>
      <c r="M64" s="112">
        <f>((M58*M33)+(M47*M49))/M11</f>
        <v>6.440071556350627</v>
      </c>
      <c r="N64" s="112">
        <f t="shared" si="9"/>
        <v>2.2328548644338118</v>
      </c>
      <c r="O64" s="112">
        <f t="shared" si="9"/>
        <v>7.478499314470897</v>
      </c>
      <c r="P64" s="112">
        <f t="shared" si="9"/>
        <v>7.240547063555914</v>
      </c>
      <c r="Q64" s="112">
        <f t="shared" si="9"/>
        <v>5.441683294032287</v>
      </c>
      <c r="R64" s="112">
        <f t="shared" si="9"/>
        <v>8.881578947368421</v>
      </c>
      <c r="S64" s="112">
        <f t="shared" si="9"/>
        <v>7.887817703768626</v>
      </c>
      <c r="T64" s="112">
        <f t="shared" si="9"/>
        <v>14.96881496881497</v>
      </c>
      <c r="U64" s="112">
        <f t="shared" si="9"/>
        <v>15.163215163215163</v>
      </c>
      <c r="V64" s="112">
        <f t="shared" si="9"/>
        <v>3.0975164555561703</v>
      </c>
    </row>
    <row r="65" spans="1:22" s="30" customFormat="1" ht="12.75">
      <c r="A65" s="37">
        <v>50</v>
      </c>
      <c r="B65" s="26" t="s">
        <v>43</v>
      </c>
      <c r="C65" s="26"/>
      <c r="D65" s="27"/>
      <c r="E65" s="35" t="s">
        <v>35</v>
      </c>
      <c r="F65" s="29">
        <f aca="true" t="shared" si="10" ref="F65:V65">F64/(F23/100)</f>
        <v>4.8</v>
      </c>
      <c r="G65" s="29">
        <f t="shared" si="10"/>
        <v>6.63129973474801</v>
      </c>
      <c r="H65" s="29">
        <f t="shared" si="10"/>
        <v>2.7792199859511957</v>
      </c>
      <c r="I65" s="29">
        <f t="shared" si="10"/>
        <v>3.0606779401637456</v>
      </c>
      <c r="J65" s="29">
        <f>J64/(J23/100)</f>
        <v>2.5517992463078656</v>
      </c>
      <c r="K65" s="29">
        <f t="shared" si="10"/>
        <v>4.116584280528883</v>
      </c>
      <c r="L65" s="29">
        <f t="shared" si="10"/>
        <v>4.116584280528883</v>
      </c>
      <c r="M65" s="29">
        <f>M64/(M23/100)</f>
        <v>3.2200357781753133</v>
      </c>
      <c r="N65" s="29">
        <f t="shared" si="10"/>
        <v>2.2328548644338118</v>
      </c>
      <c r="O65" s="29">
        <f t="shared" si="10"/>
        <v>3.7392496572354483</v>
      </c>
      <c r="P65" s="29">
        <f t="shared" si="10"/>
        <v>3.620273531777957</v>
      </c>
      <c r="Q65" s="29">
        <f t="shared" si="10"/>
        <v>2.7208416470161434</v>
      </c>
      <c r="R65" s="29">
        <f t="shared" si="10"/>
        <v>4.440789473684211</v>
      </c>
      <c r="S65" s="29">
        <f t="shared" si="10"/>
        <v>3.943908851884313</v>
      </c>
      <c r="T65" s="29">
        <f t="shared" si="10"/>
        <v>7.484407484407485</v>
      </c>
      <c r="U65" s="29">
        <f t="shared" si="10"/>
        <v>7.581607581607582</v>
      </c>
      <c r="V65" s="29">
        <f t="shared" si="10"/>
        <v>3.0975164555561703</v>
      </c>
    </row>
    <row r="70" ht="12.75">
      <c r="C70" s="25" t="s">
        <v>178</v>
      </c>
    </row>
    <row r="71" spans="4:7" ht="12.75">
      <c r="D71" s="105" t="s">
        <v>182</v>
      </c>
      <c r="E71" s="107" t="s">
        <v>183</v>
      </c>
      <c r="F71" s="109" t="s">
        <v>184</v>
      </c>
      <c r="G71" s="111" t="s">
        <v>185</v>
      </c>
    </row>
    <row r="72" spans="3:7" ht="12.75">
      <c r="C72" s="25" t="s">
        <v>179</v>
      </c>
      <c r="D72" s="106">
        <v>10.7</v>
      </c>
      <c r="E72" s="108">
        <v>12.3</v>
      </c>
      <c r="F72" s="110">
        <v>13.9</v>
      </c>
      <c r="G72" s="111">
        <v>15.5</v>
      </c>
    </row>
    <row r="73" spans="3:7" ht="12.75">
      <c r="C73" s="25" t="s">
        <v>180</v>
      </c>
      <c r="D73" s="106">
        <v>9.7</v>
      </c>
      <c r="E73" s="108">
        <v>11.2</v>
      </c>
      <c r="F73" s="110">
        <v>12.6</v>
      </c>
      <c r="G73" s="111">
        <v>14.1</v>
      </c>
    </row>
    <row r="75" ht="12.75">
      <c r="C75" s="25" t="s">
        <v>181</v>
      </c>
    </row>
    <row r="80" spans="3:5" ht="12.75">
      <c r="C80" s="119" t="s">
        <v>186</v>
      </c>
      <c r="D80" s="120"/>
      <c r="E80" s="121"/>
    </row>
  </sheetData>
  <sheetProtection/>
  <mergeCells count="20">
    <mergeCell ref="A4:C4"/>
    <mergeCell ref="A5:C5"/>
    <mergeCell ref="A8:E8"/>
    <mergeCell ref="B10:C10"/>
    <mergeCell ref="B11:C11"/>
    <mergeCell ref="B12:C12"/>
    <mergeCell ref="B13:C13"/>
    <mergeCell ref="B24:C24"/>
    <mergeCell ref="B25:C25"/>
    <mergeCell ref="B26:C26"/>
    <mergeCell ref="A29:E29"/>
    <mergeCell ref="B30:C30"/>
    <mergeCell ref="B64:D64"/>
    <mergeCell ref="C80:E80"/>
    <mergeCell ref="A40:E40"/>
    <mergeCell ref="B52:C52"/>
    <mergeCell ref="A53:E53"/>
    <mergeCell ref="A55:E55"/>
    <mergeCell ref="B56:C56"/>
    <mergeCell ref="B62:C6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5"/>
  <sheetViews>
    <sheetView zoomScale="75" zoomScaleNormal="75" zoomScalePageLayoutView="0" workbookViewId="0" topLeftCell="A1">
      <selection activeCell="L25" sqref="L25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53.57421875" style="0" customWidth="1"/>
    <col min="4" max="4" width="15.140625" style="2" customWidth="1"/>
    <col min="5" max="5" width="10.421875" style="1" customWidth="1"/>
    <col min="6" max="7" width="17.28125" style="60" customWidth="1"/>
    <col min="8" max="8" width="17.140625" style="61" customWidth="1"/>
    <col min="9" max="11" width="18.7109375" style="61" customWidth="1"/>
    <col min="12" max="12" width="19.140625" style="61" customWidth="1"/>
    <col min="13" max="14" width="15.00390625" style="61" customWidth="1"/>
    <col min="15" max="15" width="13.140625" style="0" customWidth="1"/>
    <col min="16" max="16" width="12.7109375" style="0" customWidth="1"/>
  </cols>
  <sheetData>
    <row r="1" spans="1:14" ht="24" thickBot="1">
      <c r="A1" s="15" t="s">
        <v>101</v>
      </c>
      <c r="B1" s="3"/>
      <c r="C1" s="3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7" ht="18.75" thickBot="1">
      <c r="A2" s="14" t="s">
        <v>0</v>
      </c>
      <c r="E2" s="39"/>
      <c r="F2" s="30" t="s">
        <v>99</v>
      </c>
      <c r="G2" s="75"/>
    </row>
    <row r="3" spans="5:7" ht="13.5" thickBot="1">
      <c r="E3" s="57"/>
      <c r="F3" s="30" t="s">
        <v>87</v>
      </c>
      <c r="G3" s="75"/>
    </row>
    <row r="4" spans="1:7" ht="13.5" thickBot="1">
      <c r="A4" s="132" t="s">
        <v>100</v>
      </c>
      <c r="B4" s="133"/>
      <c r="C4" s="133"/>
      <c r="E4" s="79"/>
      <c r="F4" s="87" t="s">
        <v>97</v>
      </c>
      <c r="G4" s="61"/>
    </row>
    <row r="5" spans="1:7" ht="13.5" thickBot="1">
      <c r="A5" s="132" t="s">
        <v>98</v>
      </c>
      <c r="B5" s="135"/>
      <c r="C5" s="135"/>
      <c r="E5" s="80"/>
      <c r="F5" s="77" t="s">
        <v>96</v>
      </c>
      <c r="G5" s="61"/>
    </row>
    <row r="6" spans="1:7" ht="20.25">
      <c r="A6" s="78"/>
      <c r="B6" s="81"/>
      <c r="C6" s="81"/>
      <c r="E6" s="76"/>
      <c r="F6" s="77"/>
      <c r="G6" s="77"/>
    </row>
    <row r="7" spans="6:7" ht="13.5" thickBot="1">
      <c r="F7" s="77"/>
      <c r="G7" s="61"/>
    </row>
    <row r="8" spans="1:16" ht="23.25">
      <c r="A8" s="136" t="s">
        <v>44</v>
      </c>
      <c r="B8" s="137"/>
      <c r="C8" s="137"/>
      <c r="D8" s="137"/>
      <c r="E8" s="137"/>
      <c r="F8" s="88" t="s">
        <v>223</v>
      </c>
      <c r="G8" s="88" t="s">
        <v>224</v>
      </c>
      <c r="H8" s="116" t="s">
        <v>225</v>
      </c>
      <c r="I8" s="114" t="s">
        <v>226</v>
      </c>
      <c r="J8" s="114" t="s">
        <v>227</v>
      </c>
      <c r="K8" s="114" t="s">
        <v>243</v>
      </c>
      <c r="L8" s="114" t="s">
        <v>244</v>
      </c>
      <c r="M8" s="116" t="s">
        <v>228</v>
      </c>
      <c r="N8" s="116" t="s">
        <v>229</v>
      </c>
      <c r="O8" s="113" t="s">
        <v>230</v>
      </c>
      <c r="P8" s="113" t="s">
        <v>231</v>
      </c>
    </row>
    <row r="9" spans="1:16" ht="12.75">
      <c r="A9" s="36">
        <v>1</v>
      </c>
      <c r="B9" s="6" t="s">
        <v>1</v>
      </c>
      <c r="C9" s="6"/>
      <c r="D9" s="8" t="s">
        <v>51</v>
      </c>
      <c r="E9" s="7" t="s">
        <v>11</v>
      </c>
      <c r="F9" s="47">
        <v>8.04</v>
      </c>
      <c r="G9" s="56">
        <v>4.35</v>
      </c>
      <c r="H9" s="83">
        <v>1.2</v>
      </c>
      <c r="I9" s="56">
        <v>2.25</v>
      </c>
      <c r="J9" s="56">
        <v>1.8</v>
      </c>
      <c r="K9" s="56">
        <v>1.6</v>
      </c>
      <c r="L9" s="56">
        <v>1.6</v>
      </c>
      <c r="M9" s="56">
        <v>1.47</v>
      </c>
      <c r="N9" s="56">
        <v>1.7</v>
      </c>
      <c r="O9" s="62">
        <v>1.3</v>
      </c>
      <c r="P9" s="62">
        <v>1.25</v>
      </c>
    </row>
    <row r="10" spans="1:16" ht="12.75">
      <c r="A10" s="36">
        <v>2</v>
      </c>
      <c r="B10" s="129" t="s">
        <v>2</v>
      </c>
      <c r="C10" s="124"/>
      <c r="D10" s="8" t="s">
        <v>52</v>
      </c>
      <c r="E10" s="7" t="s">
        <v>11</v>
      </c>
      <c r="F10" s="47">
        <v>8.35</v>
      </c>
      <c r="G10" s="56">
        <v>3.4</v>
      </c>
      <c r="H10" s="83">
        <v>1.4</v>
      </c>
      <c r="I10" s="56">
        <v>1.35</v>
      </c>
      <c r="J10" s="56">
        <v>1.84</v>
      </c>
      <c r="K10" s="56">
        <v>1.8</v>
      </c>
      <c r="L10" s="56">
        <v>3.1</v>
      </c>
      <c r="M10" s="56">
        <v>3.1</v>
      </c>
      <c r="N10" s="56">
        <v>2.95</v>
      </c>
      <c r="O10" s="62">
        <v>1.95</v>
      </c>
      <c r="P10" s="62">
        <v>1.95</v>
      </c>
    </row>
    <row r="11" spans="1:16" ht="14.25">
      <c r="A11" s="49">
        <v>3</v>
      </c>
      <c r="B11" s="130" t="s">
        <v>3</v>
      </c>
      <c r="C11" s="131"/>
      <c r="D11" s="50" t="s">
        <v>53</v>
      </c>
      <c r="E11" s="51" t="s">
        <v>12</v>
      </c>
      <c r="F11" s="28">
        <f aca="true" t="shared" si="0" ref="F11:P11">F9*F10</f>
        <v>67.13399999999999</v>
      </c>
      <c r="G11" s="28">
        <f t="shared" si="0"/>
        <v>14.79</v>
      </c>
      <c r="H11" s="28">
        <f t="shared" si="0"/>
        <v>1.68</v>
      </c>
      <c r="I11" s="28">
        <f t="shared" si="0"/>
        <v>3.0375</v>
      </c>
      <c r="J11" s="28">
        <f t="shared" si="0"/>
        <v>3.3120000000000003</v>
      </c>
      <c r="K11" s="28">
        <f>K9*K10</f>
        <v>2.8800000000000003</v>
      </c>
      <c r="L11" s="28">
        <f t="shared" si="0"/>
        <v>4.960000000000001</v>
      </c>
      <c r="M11" s="28">
        <f t="shared" si="0"/>
        <v>4.557</v>
      </c>
      <c r="N11" s="28">
        <f t="shared" si="0"/>
        <v>5.015000000000001</v>
      </c>
      <c r="O11" s="28">
        <f t="shared" si="0"/>
        <v>2.535</v>
      </c>
      <c r="P11" s="28">
        <f t="shared" si="0"/>
        <v>2.4375</v>
      </c>
    </row>
    <row r="12" spans="1:16" ht="12.75">
      <c r="A12" s="36">
        <v>4</v>
      </c>
      <c r="B12" s="129" t="s">
        <v>4</v>
      </c>
      <c r="C12" s="124"/>
      <c r="D12" s="8" t="s">
        <v>54</v>
      </c>
      <c r="E12" s="7" t="s">
        <v>11</v>
      </c>
      <c r="F12" s="47">
        <v>3.1</v>
      </c>
      <c r="G12" s="56">
        <v>3.2</v>
      </c>
      <c r="H12" s="56">
        <v>3.2</v>
      </c>
      <c r="I12" s="56">
        <v>3.2</v>
      </c>
      <c r="J12" s="56">
        <v>3.2</v>
      </c>
      <c r="K12" s="56">
        <v>3.2</v>
      </c>
      <c r="L12" s="56">
        <v>3.2</v>
      </c>
      <c r="M12" s="56">
        <v>3.2</v>
      </c>
      <c r="N12" s="56">
        <v>3.2</v>
      </c>
      <c r="O12" s="63">
        <v>3</v>
      </c>
      <c r="P12" s="63">
        <v>3</v>
      </c>
    </row>
    <row r="13" spans="1:16" ht="12.75">
      <c r="A13" s="36">
        <v>5</v>
      </c>
      <c r="B13" s="129" t="s">
        <v>47</v>
      </c>
      <c r="C13" s="124"/>
      <c r="D13" s="8" t="s">
        <v>55</v>
      </c>
      <c r="E13" s="7" t="s">
        <v>11</v>
      </c>
      <c r="F13" s="82">
        <v>0.8</v>
      </c>
      <c r="G13" s="63">
        <v>0.8</v>
      </c>
      <c r="H13" s="83">
        <v>0.8</v>
      </c>
      <c r="I13" s="63">
        <v>0.8</v>
      </c>
      <c r="J13" s="63">
        <v>0.8</v>
      </c>
      <c r="K13" s="63">
        <v>0.8</v>
      </c>
      <c r="L13" s="63">
        <v>0.8</v>
      </c>
      <c r="M13" s="63">
        <v>0.8</v>
      </c>
      <c r="N13" s="63">
        <v>0.8</v>
      </c>
      <c r="O13" s="62">
        <v>0.8</v>
      </c>
      <c r="P13" s="62">
        <v>0.8</v>
      </c>
    </row>
    <row r="14" spans="1:16" ht="12.75">
      <c r="A14" s="49">
        <v>6</v>
      </c>
      <c r="B14" s="52" t="s">
        <v>5</v>
      </c>
      <c r="C14" s="52"/>
      <c r="D14" s="50" t="s">
        <v>68</v>
      </c>
      <c r="E14" s="51" t="s">
        <v>11</v>
      </c>
      <c r="F14" s="28">
        <f aca="true" t="shared" si="1" ref="F14:P14">F12-F13</f>
        <v>2.3</v>
      </c>
      <c r="G14" s="28">
        <f t="shared" si="1"/>
        <v>2.4000000000000004</v>
      </c>
      <c r="H14" s="28">
        <f t="shared" si="1"/>
        <v>2.4000000000000004</v>
      </c>
      <c r="I14" s="28">
        <f t="shared" si="1"/>
        <v>2.4000000000000004</v>
      </c>
      <c r="J14" s="28">
        <f t="shared" si="1"/>
        <v>2.4000000000000004</v>
      </c>
      <c r="K14" s="28">
        <f>K12-K13</f>
        <v>2.4000000000000004</v>
      </c>
      <c r="L14" s="28">
        <f t="shared" si="1"/>
        <v>2.4000000000000004</v>
      </c>
      <c r="M14" s="28">
        <f t="shared" si="1"/>
        <v>2.4000000000000004</v>
      </c>
      <c r="N14" s="28">
        <f t="shared" si="1"/>
        <v>2.4000000000000004</v>
      </c>
      <c r="O14" s="28">
        <f t="shared" si="1"/>
        <v>2.2</v>
      </c>
      <c r="P14" s="28">
        <f t="shared" si="1"/>
        <v>2.2</v>
      </c>
    </row>
    <row r="15" spans="1:16" s="30" customFormat="1" ht="12.75">
      <c r="A15" s="37">
        <v>7</v>
      </c>
      <c r="B15" s="26" t="s">
        <v>107</v>
      </c>
      <c r="C15" s="26"/>
      <c r="D15" s="27" t="s">
        <v>69</v>
      </c>
      <c r="E15" s="18"/>
      <c r="F15" s="28">
        <f aca="true" t="shared" si="2" ref="F15:L15">(F9*F10)/((F9+F10)*F14)</f>
        <v>1.7808844205109158</v>
      </c>
      <c r="G15" s="28">
        <f t="shared" si="2"/>
        <v>0.7951612903225805</v>
      </c>
      <c r="H15" s="28">
        <f t="shared" si="2"/>
        <v>0.2692307692307692</v>
      </c>
      <c r="I15" s="28">
        <f t="shared" si="2"/>
        <v>0.3515624999999999</v>
      </c>
      <c r="J15" s="28">
        <f>(J9*J10)/((J9+J10)*J14)</f>
        <v>0.37912087912087905</v>
      </c>
      <c r="K15" s="28">
        <f>(K9*K10)/((K9+K10)*K14)</f>
        <v>0.3529411764705882</v>
      </c>
      <c r="L15" s="28">
        <f t="shared" si="2"/>
        <v>0.43971631205673756</v>
      </c>
      <c r="M15" s="28">
        <f>(M9*M10)/((M9+M10)*M14)</f>
        <v>0.4154814004376367</v>
      </c>
      <c r="N15" s="28">
        <f>(N9*N10)/((N9+N10)*N14)</f>
        <v>0.4493727598566308</v>
      </c>
      <c r="O15" s="28">
        <f>(O9*O10)/((O9+O10)*O14)</f>
        <v>0.35454545454545455</v>
      </c>
      <c r="P15" s="28">
        <f>(P9*P10)/((P9+P10)*P14)</f>
        <v>0.3462357954545454</v>
      </c>
    </row>
    <row r="16" spans="1:16" s="30" customFormat="1" ht="12.75">
      <c r="A16" s="37"/>
      <c r="B16" s="26" t="s">
        <v>108</v>
      </c>
      <c r="C16" s="26"/>
      <c r="D16" s="27" t="s">
        <v>94</v>
      </c>
      <c r="E16" s="18"/>
      <c r="F16" s="28">
        <f aca="true" t="shared" si="3" ref="F16:L16">(5*F14)*(F9+F10)/(F9*F10)</f>
        <v>2.8075937676885045</v>
      </c>
      <c r="G16" s="28">
        <f t="shared" si="3"/>
        <v>6.288032454361056</v>
      </c>
      <c r="H16" s="28">
        <f t="shared" si="3"/>
        <v>18.571428571428573</v>
      </c>
      <c r="I16" s="28">
        <f t="shared" si="3"/>
        <v>14.222222222222225</v>
      </c>
      <c r="J16" s="28">
        <f>(5*J14)*(J9+J10)/(J9*J10)</f>
        <v>13.188405797101451</v>
      </c>
      <c r="K16" s="28">
        <f>(5*K14)*(K9+K10)/(K9*K10)</f>
        <v>14.16666666666667</v>
      </c>
      <c r="L16" s="28">
        <f t="shared" si="3"/>
        <v>11.370967741935484</v>
      </c>
      <c r="M16" s="28">
        <f>(5*M14)*(M9+M10)/(M9*M10)</f>
        <v>12.034233048057935</v>
      </c>
      <c r="N16" s="28">
        <f>(5*N14)*(N9+N10)/(N9*N10)</f>
        <v>11.126620139581258</v>
      </c>
      <c r="O16" s="28">
        <f>(5*O14)*(O9+O10)/(O9*O10)</f>
        <v>14.102564102564102</v>
      </c>
      <c r="P16" s="28">
        <f>(5*P14)*(P9+P10)/(P9*P10)</f>
        <v>14.441025641025643</v>
      </c>
    </row>
    <row r="17" spans="1:16" s="30" customFormat="1" ht="12.75">
      <c r="A17" s="53">
        <v>8</v>
      </c>
      <c r="B17" s="54" t="s">
        <v>6</v>
      </c>
      <c r="C17" s="54"/>
      <c r="D17" s="55" t="s">
        <v>56</v>
      </c>
      <c r="E17" s="56"/>
      <c r="F17" s="47">
        <v>0.7</v>
      </c>
      <c r="G17" s="47">
        <v>0.7</v>
      </c>
      <c r="H17" s="47">
        <v>0.7</v>
      </c>
      <c r="I17" s="47">
        <v>0.7</v>
      </c>
      <c r="J17" s="47">
        <v>0.7</v>
      </c>
      <c r="K17" s="47">
        <v>0.7</v>
      </c>
      <c r="L17" s="47">
        <v>0.7</v>
      </c>
      <c r="M17" s="47">
        <v>0.7</v>
      </c>
      <c r="N17" s="47">
        <v>0.7</v>
      </c>
      <c r="O17" s="47">
        <v>0.7</v>
      </c>
      <c r="P17" s="47">
        <v>0.7</v>
      </c>
    </row>
    <row r="18" spans="1:16" ht="12.75">
      <c r="A18" s="36">
        <v>9</v>
      </c>
      <c r="B18" s="6" t="s">
        <v>7</v>
      </c>
      <c r="C18" s="6"/>
      <c r="D18" s="8" t="s">
        <v>8</v>
      </c>
      <c r="E18" s="7"/>
      <c r="F18" s="47">
        <v>0.7</v>
      </c>
      <c r="G18" s="56">
        <v>0.7</v>
      </c>
      <c r="H18" s="47">
        <v>0.7</v>
      </c>
      <c r="I18" s="56">
        <v>0.7</v>
      </c>
      <c r="J18" s="56">
        <v>0.7</v>
      </c>
      <c r="K18" s="56">
        <v>0.7</v>
      </c>
      <c r="L18" s="56">
        <v>0.7</v>
      </c>
      <c r="M18" s="56">
        <v>0.7</v>
      </c>
      <c r="N18" s="56">
        <v>0.7</v>
      </c>
      <c r="O18" s="56">
        <v>0.7</v>
      </c>
      <c r="P18" s="56">
        <v>0.7</v>
      </c>
    </row>
    <row r="19" spans="1:16" ht="12.75">
      <c r="A19" s="36">
        <v>10</v>
      </c>
      <c r="B19" s="6" t="s">
        <v>7</v>
      </c>
      <c r="C19" s="6"/>
      <c r="D19" s="8" t="s">
        <v>9</v>
      </c>
      <c r="E19" s="7"/>
      <c r="F19" s="47">
        <v>0.5</v>
      </c>
      <c r="G19" s="56">
        <v>0.5</v>
      </c>
      <c r="H19" s="47">
        <v>0.5</v>
      </c>
      <c r="I19" s="56">
        <v>0.5</v>
      </c>
      <c r="J19" s="56">
        <v>0.5</v>
      </c>
      <c r="K19" s="56">
        <v>0.5</v>
      </c>
      <c r="L19" s="56">
        <v>0.5</v>
      </c>
      <c r="M19" s="56">
        <v>0.5</v>
      </c>
      <c r="N19" s="56">
        <v>0.5</v>
      </c>
      <c r="O19" s="56">
        <v>0.5</v>
      </c>
      <c r="P19" s="56">
        <v>0.5</v>
      </c>
    </row>
    <row r="20" spans="1:16" ht="12.75">
      <c r="A20" s="36">
        <v>11</v>
      </c>
      <c r="B20" s="6" t="s">
        <v>7</v>
      </c>
      <c r="C20" s="6"/>
      <c r="D20" s="8" t="s">
        <v>10</v>
      </c>
      <c r="E20" s="7"/>
      <c r="F20" s="47">
        <v>0.1</v>
      </c>
      <c r="G20" s="56">
        <v>0.1</v>
      </c>
      <c r="H20" s="47">
        <v>0.1</v>
      </c>
      <c r="I20" s="56">
        <v>0.1</v>
      </c>
      <c r="J20" s="56">
        <v>0.1</v>
      </c>
      <c r="K20" s="56">
        <v>0.1</v>
      </c>
      <c r="L20" s="56">
        <v>0.1</v>
      </c>
      <c r="M20" s="56">
        <v>0.1</v>
      </c>
      <c r="N20" s="56">
        <v>0.1</v>
      </c>
      <c r="O20" s="56">
        <v>0.1</v>
      </c>
      <c r="P20" s="56">
        <v>0.1</v>
      </c>
    </row>
    <row r="21" spans="1:16" ht="15.75">
      <c r="A21" s="9" t="s">
        <v>28</v>
      </c>
      <c r="B21" s="10"/>
      <c r="C21" s="10"/>
      <c r="D21" s="11"/>
      <c r="E21" s="12"/>
      <c r="F21" s="13"/>
      <c r="G21" s="13"/>
      <c r="H21" s="16"/>
      <c r="I21" s="17"/>
      <c r="J21" s="17"/>
      <c r="K21" s="17"/>
      <c r="L21" s="17"/>
      <c r="M21" s="17"/>
      <c r="N21" s="17"/>
      <c r="O21" s="16"/>
      <c r="P21" s="16"/>
    </row>
    <row r="22" spans="1:16" ht="12.75">
      <c r="A22" s="36">
        <v>12</v>
      </c>
      <c r="B22" s="6" t="s">
        <v>78</v>
      </c>
      <c r="C22" s="6"/>
      <c r="D22" s="8" t="s">
        <v>57</v>
      </c>
      <c r="E22" s="7" t="s">
        <v>13</v>
      </c>
      <c r="F22" s="47">
        <v>200</v>
      </c>
      <c r="G22" s="56">
        <v>300</v>
      </c>
      <c r="H22" s="56">
        <v>200</v>
      </c>
      <c r="I22" s="56">
        <v>500</v>
      </c>
      <c r="J22" s="56">
        <v>300</v>
      </c>
      <c r="K22" s="56">
        <v>500</v>
      </c>
      <c r="L22" s="56">
        <v>200</v>
      </c>
      <c r="M22" s="56">
        <v>300</v>
      </c>
      <c r="N22" s="56">
        <v>100</v>
      </c>
      <c r="O22" s="56">
        <v>200</v>
      </c>
      <c r="P22" s="56">
        <v>200</v>
      </c>
    </row>
    <row r="23" spans="1:16" s="30" customFormat="1" ht="12.75">
      <c r="A23" s="37">
        <v>13</v>
      </c>
      <c r="B23" s="31" t="s">
        <v>79</v>
      </c>
      <c r="C23" s="32"/>
      <c r="D23" s="103" t="s">
        <v>57</v>
      </c>
      <c r="E23" s="18" t="s">
        <v>13</v>
      </c>
      <c r="F23" s="18">
        <v>200</v>
      </c>
      <c r="G23" s="18">
        <v>300</v>
      </c>
      <c r="H23" s="18">
        <v>200</v>
      </c>
      <c r="I23" s="18">
        <v>500</v>
      </c>
      <c r="J23" s="18">
        <v>300</v>
      </c>
      <c r="K23" s="18">
        <v>500</v>
      </c>
      <c r="L23" s="18">
        <v>200</v>
      </c>
      <c r="M23" s="18">
        <v>300</v>
      </c>
      <c r="N23" s="18">
        <v>100</v>
      </c>
      <c r="O23" s="18">
        <v>200</v>
      </c>
      <c r="P23" s="18">
        <v>200</v>
      </c>
    </row>
    <row r="24" spans="1:16" ht="12.75">
      <c r="A24" s="36">
        <v>14</v>
      </c>
      <c r="B24" s="129" t="s">
        <v>45</v>
      </c>
      <c r="C24" s="124"/>
      <c r="D24" s="8" t="s">
        <v>58</v>
      </c>
      <c r="E24" s="7" t="s">
        <v>14</v>
      </c>
      <c r="F24" s="47">
        <v>4000</v>
      </c>
      <c r="G24" s="56">
        <v>4000</v>
      </c>
      <c r="H24" s="56">
        <v>4000</v>
      </c>
      <c r="I24" s="56">
        <v>400</v>
      </c>
      <c r="J24" s="56">
        <v>400</v>
      </c>
      <c r="K24" s="56">
        <v>400</v>
      </c>
      <c r="L24" s="56">
        <v>400</v>
      </c>
      <c r="M24" s="56">
        <v>400</v>
      </c>
      <c r="N24" s="56">
        <v>400</v>
      </c>
      <c r="O24" s="56">
        <v>4000</v>
      </c>
      <c r="P24" s="56">
        <v>4000</v>
      </c>
    </row>
    <row r="25" spans="1:16" ht="12.75">
      <c r="A25" s="36">
        <v>15</v>
      </c>
      <c r="B25" s="129" t="s">
        <v>46</v>
      </c>
      <c r="C25" s="124"/>
      <c r="D25" s="8"/>
      <c r="E25" s="7" t="s">
        <v>15</v>
      </c>
      <c r="F25" s="47">
        <v>85</v>
      </c>
      <c r="G25" s="56">
        <v>89</v>
      </c>
      <c r="H25" s="56">
        <v>89</v>
      </c>
      <c r="I25" s="56">
        <v>89</v>
      </c>
      <c r="J25" s="56">
        <v>89</v>
      </c>
      <c r="K25" s="56">
        <v>89</v>
      </c>
      <c r="L25" s="56">
        <v>89</v>
      </c>
      <c r="M25" s="56">
        <v>89</v>
      </c>
      <c r="N25" s="56">
        <v>89</v>
      </c>
      <c r="O25" s="56">
        <v>89</v>
      </c>
      <c r="P25" s="56">
        <v>89</v>
      </c>
    </row>
    <row r="26" spans="1:16" ht="12.75">
      <c r="A26" s="36">
        <v>16</v>
      </c>
      <c r="B26" s="129" t="s">
        <v>67</v>
      </c>
      <c r="C26" s="124"/>
      <c r="D26" s="8"/>
      <c r="E26" s="7"/>
      <c r="F26" s="47" t="s">
        <v>109</v>
      </c>
      <c r="G26" s="47" t="s">
        <v>109</v>
      </c>
      <c r="H26" s="47" t="s">
        <v>109</v>
      </c>
      <c r="I26" s="47" t="s">
        <v>109</v>
      </c>
      <c r="J26" s="47" t="s">
        <v>109</v>
      </c>
      <c r="K26" s="47" t="s">
        <v>109</v>
      </c>
      <c r="L26" s="47" t="s">
        <v>109</v>
      </c>
      <c r="M26" s="47" t="s">
        <v>109</v>
      </c>
      <c r="N26" s="47" t="s">
        <v>109</v>
      </c>
      <c r="O26" s="47" t="s">
        <v>109</v>
      </c>
      <c r="P26" s="47" t="s">
        <v>109</v>
      </c>
    </row>
    <row r="27" spans="1:16" ht="12.75">
      <c r="A27" s="36">
        <v>17</v>
      </c>
      <c r="B27" s="19" t="s">
        <v>85</v>
      </c>
      <c r="C27" s="19"/>
      <c r="D27" s="8" t="s">
        <v>93</v>
      </c>
      <c r="E27" s="7"/>
      <c r="F27" s="47" t="s">
        <v>235</v>
      </c>
      <c r="G27" s="47" t="s">
        <v>110</v>
      </c>
      <c r="H27" s="47" t="s">
        <v>110</v>
      </c>
      <c r="I27" s="47" t="s">
        <v>110</v>
      </c>
      <c r="J27" s="47" t="s">
        <v>110</v>
      </c>
      <c r="K27" s="47" t="s">
        <v>110</v>
      </c>
      <c r="L27" s="47" t="s">
        <v>110</v>
      </c>
      <c r="M27" s="47" t="s">
        <v>110</v>
      </c>
      <c r="N27" s="47" t="s">
        <v>110</v>
      </c>
      <c r="O27" s="47" t="s">
        <v>110</v>
      </c>
      <c r="P27" s="47" t="s">
        <v>110</v>
      </c>
    </row>
    <row r="28" spans="1:16" ht="12.75">
      <c r="A28" s="36">
        <v>18</v>
      </c>
      <c r="B28" s="19" t="s">
        <v>86</v>
      </c>
      <c r="C28" s="19"/>
      <c r="D28" s="8" t="s">
        <v>93</v>
      </c>
      <c r="E28" s="7"/>
      <c r="F28" s="47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15.75">
      <c r="A29" s="122" t="s">
        <v>48</v>
      </c>
      <c r="B29" s="123"/>
      <c r="C29" s="123"/>
      <c r="D29" s="123"/>
      <c r="E29" s="124"/>
      <c r="F29" s="13"/>
      <c r="G29" s="13"/>
      <c r="H29" s="16"/>
      <c r="I29" s="17"/>
      <c r="J29" s="17"/>
      <c r="K29" s="17"/>
      <c r="L29" s="17"/>
      <c r="M29" s="17"/>
      <c r="N29" s="17"/>
      <c r="O29" s="16"/>
      <c r="P29" s="16"/>
    </row>
    <row r="30" spans="1:16" ht="33.75">
      <c r="A30" s="36">
        <v>19</v>
      </c>
      <c r="B30" s="129" t="s">
        <v>17</v>
      </c>
      <c r="C30" s="124"/>
      <c r="D30" s="8"/>
      <c r="E30" s="7"/>
      <c r="F30" s="40" t="s">
        <v>111</v>
      </c>
      <c r="G30" s="40" t="s">
        <v>111</v>
      </c>
      <c r="H30" s="115" t="s">
        <v>238</v>
      </c>
      <c r="I30" s="58" t="s">
        <v>111</v>
      </c>
      <c r="J30" s="58" t="s">
        <v>111</v>
      </c>
      <c r="K30" s="58" t="s">
        <v>111</v>
      </c>
      <c r="L30" s="58" t="s">
        <v>111</v>
      </c>
      <c r="M30" s="115" t="s">
        <v>238</v>
      </c>
      <c r="N30" s="58" t="s">
        <v>111</v>
      </c>
      <c r="O30" s="115" t="s">
        <v>238</v>
      </c>
      <c r="P30" s="115" t="s">
        <v>238</v>
      </c>
    </row>
    <row r="31" spans="1:16" ht="12.75">
      <c r="A31" s="36"/>
      <c r="B31" s="6" t="s">
        <v>92</v>
      </c>
      <c r="C31" s="6"/>
      <c r="D31" s="8"/>
      <c r="E31" s="7"/>
      <c r="F31" s="40"/>
      <c r="G31" s="40"/>
      <c r="H31" s="58"/>
      <c r="I31" s="58"/>
      <c r="J31" s="58"/>
      <c r="K31" s="58"/>
      <c r="L31" s="58"/>
      <c r="M31" s="40"/>
      <c r="N31" s="58"/>
      <c r="O31" s="40"/>
      <c r="P31" s="40"/>
    </row>
    <row r="32" spans="1:16" ht="12.75">
      <c r="A32" s="36">
        <v>20</v>
      </c>
      <c r="B32" s="6" t="s">
        <v>83</v>
      </c>
      <c r="C32" s="6"/>
      <c r="D32" s="8"/>
      <c r="E32" s="7"/>
      <c r="F32" s="40" t="s">
        <v>112</v>
      </c>
      <c r="G32" s="40" t="s">
        <v>112</v>
      </c>
      <c r="H32" s="40" t="s">
        <v>112</v>
      </c>
      <c r="I32" s="40" t="s">
        <v>112</v>
      </c>
      <c r="J32" s="40" t="s">
        <v>112</v>
      </c>
      <c r="K32" s="40" t="s">
        <v>112</v>
      </c>
      <c r="L32" s="40" t="s">
        <v>112</v>
      </c>
      <c r="M32" s="40" t="s">
        <v>112</v>
      </c>
      <c r="N32" s="40" t="s">
        <v>112</v>
      </c>
      <c r="O32" s="40" t="s">
        <v>112</v>
      </c>
      <c r="P32" s="40" t="s">
        <v>112</v>
      </c>
    </row>
    <row r="33" spans="1:16" ht="12.75">
      <c r="A33" s="36">
        <v>21</v>
      </c>
      <c r="B33" s="6" t="s">
        <v>80</v>
      </c>
      <c r="C33" s="6"/>
      <c r="D33" s="8"/>
      <c r="E33" s="7" t="s">
        <v>81</v>
      </c>
      <c r="F33" s="40">
        <v>14</v>
      </c>
      <c r="G33" s="40">
        <v>14</v>
      </c>
      <c r="H33" s="40">
        <v>18</v>
      </c>
      <c r="I33" s="40">
        <v>28</v>
      </c>
      <c r="J33" s="40">
        <v>14</v>
      </c>
      <c r="K33" s="40">
        <v>28</v>
      </c>
      <c r="L33" s="40">
        <v>28</v>
      </c>
      <c r="M33" s="40">
        <v>18</v>
      </c>
      <c r="N33" s="40">
        <v>14</v>
      </c>
      <c r="O33" s="40">
        <v>18</v>
      </c>
      <c r="P33" s="40">
        <v>18</v>
      </c>
    </row>
    <row r="34" spans="1:16" ht="12.75">
      <c r="A34" s="36">
        <v>22</v>
      </c>
      <c r="B34" s="6" t="s">
        <v>36</v>
      </c>
      <c r="C34" s="6"/>
      <c r="D34" s="8" t="s">
        <v>59</v>
      </c>
      <c r="E34" s="7" t="s">
        <v>16</v>
      </c>
      <c r="F34" s="40">
        <v>1350</v>
      </c>
      <c r="G34" s="40">
        <v>1350</v>
      </c>
      <c r="H34" s="40">
        <v>1200</v>
      </c>
      <c r="I34" s="40">
        <v>2600</v>
      </c>
      <c r="J34" s="40">
        <v>1350</v>
      </c>
      <c r="K34" s="40">
        <v>2600</v>
      </c>
      <c r="L34" s="40">
        <v>2600</v>
      </c>
      <c r="M34" s="40">
        <v>1200</v>
      </c>
      <c r="N34" s="40">
        <v>1350</v>
      </c>
      <c r="O34" s="40">
        <v>1200</v>
      </c>
      <c r="P34" s="40">
        <v>1200</v>
      </c>
    </row>
    <row r="35" spans="1:16" ht="12.75">
      <c r="A35" s="36">
        <v>23</v>
      </c>
      <c r="B35" s="6" t="s">
        <v>19</v>
      </c>
      <c r="C35" s="6"/>
      <c r="D35" s="8"/>
      <c r="E35" s="7"/>
      <c r="F35" s="42" t="s">
        <v>175</v>
      </c>
      <c r="G35" s="42" t="s">
        <v>175</v>
      </c>
      <c r="H35" s="42" t="s">
        <v>175</v>
      </c>
      <c r="I35" s="42" t="s">
        <v>175</v>
      </c>
      <c r="J35" s="42" t="s">
        <v>175</v>
      </c>
      <c r="K35" s="42" t="s">
        <v>175</v>
      </c>
      <c r="L35" s="42" t="s">
        <v>175</v>
      </c>
      <c r="M35" s="42" t="s">
        <v>175</v>
      </c>
      <c r="N35" s="42" t="s">
        <v>175</v>
      </c>
      <c r="O35" s="42" t="s">
        <v>175</v>
      </c>
      <c r="P35" s="42" t="s">
        <v>175</v>
      </c>
    </row>
    <row r="36" spans="1:16" s="25" customFormat="1" ht="12.75">
      <c r="A36" s="38">
        <v>24</v>
      </c>
      <c r="B36" s="23" t="s">
        <v>82</v>
      </c>
      <c r="C36" s="23"/>
      <c r="D36" s="24"/>
      <c r="E36" s="22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ht="12.75">
      <c r="A37" s="36">
        <v>25</v>
      </c>
      <c r="B37" s="6" t="s">
        <v>20</v>
      </c>
      <c r="C37" s="6"/>
      <c r="D37" s="8" t="s">
        <v>70</v>
      </c>
      <c r="E37" s="7" t="s">
        <v>32</v>
      </c>
      <c r="F37" s="40">
        <v>2</v>
      </c>
      <c r="G37" s="40">
        <v>2</v>
      </c>
      <c r="H37" s="40">
        <v>1</v>
      </c>
      <c r="I37" s="40">
        <v>2</v>
      </c>
      <c r="J37" s="40">
        <v>2</v>
      </c>
      <c r="K37" s="40">
        <v>2</v>
      </c>
      <c r="L37" s="40">
        <v>2</v>
      </c>
      <c r="M37" s="40">
        <v>2</v>
      </c>
      <c r="N37" s="40">
        <v>2</v>
      </c>
      <c r="O37" s="40">
        <v>1</v>
      </c>
      <c r="P37" s="40">
        <v>1</v>
      </c>
    </row>
    <row r="38" spans="1:16" ht="12.75">
      <c r="A38" s="36">
        <v>26</v>
      </c>
      <c r="B38" s="6" t="s">
        <v>77</v>
      </c>
      <c r="C38" s="6"/>
      <c r="D38" s="8"/>
      <c r="E38" s="7"/>
      <c r="F38" s="42" t="s">
        <v>236</v>
      </c>
      <c r="G38" s="42" t="s">
        <v>236</v>
      </c>
      <c r="H38" s="42" t="s">
        <v>236</v>
      </c>
      <c r="I38" s="42" t="s">
        <v>236</v>
      </c>
      <c r="J38" s="42" t="s">
        <v>236</v>
      </c>
      <c r="K38" s="42" t="s">
        <v>236</v>
      </c>
      <c r="L38" s="42" t="s">
        <v>236</v>
      </c>
      <c r="M38" s="42" t="s">
        <v>236</v>
      </c>
      <c r="N38" s="42" t="s">
        <v>236</v>
      </c>
      <c r="O38" s="42" t="s">
        <v>236</v>
      </c>
      <c r="P38" s="42" t="s">
        <v>236</v>
      </c>
    </row>
    <row r="39" spans="1:16" s="30" customFormat="1" ht="12.75">
      <c r="A39" s="41">
        <v>27</v>
      </c>
      <c r="B39" s="45" t="s">
        <v>49</v>
      </c>
      <c r="C39" s="45"/>
      <c r="D39" s="46" t="s">
        <v>71</v>
      </c>
      <c r="E39" s="47" t="s">
        <v>11</v>
      </c>
      <c r="F39" s="47">
        <v>3</v>
      </c>
      <c r="G39" s="47">
        <v>3</v>
      </c>
      <c r="H39" s="47">
        <v>3</v>
      </c>
      <c r="I39" s="47">
        <v>3</v>
      </c>
      <c r="J39" s="47">
        <v>3</v>
      </c>
      <c r="K39" s="47">
        <v>3</v>
      </c>
      <c r="L39" s="47">
        <v>3</v>
      </c>
      <c r="M39" s="47">
        <v>3</v>
      </c>
      <c r="N39" s="47">
        <v>3</v>
      </c>
      <c r="O39" s="47">
        <v>3</v>
      </c>
      <c r="P39" s="47">
        <v>3</v>
      </c>
    </row>
    <row r="40" spans="1:16" ht="15.75">
      <c r="A40" s="127" t="s">
        <v>27</v>
      </c>
      <c r="B40" s="128"/>
      <c r="C40" s="128"/>
      <c r="D40" s="128"/>
      <c r="E40" s="128"/>
      <c r="F40" s="13"/>
      <c r="G40" s="13"/>
      <c r="H40" s="16"/>
      <c r="I40" s="17"/>
      <c r="J40" s="17"/>
      <c r="K40" s="17"/>
      <c r="L40" s="17"/>
      <c r="M40" s="17"/>
      <c r="N40" s="17"/>
      <c r="O40" s="16"/>
      <c r="P40" s="16"/>
    </row>
    <row r="41" spans="1:16" ht="25.5">
      <c r="A41" s="36">
        <v>28</v>
      </c>
      <c r="B41" s="6" t="s">
        <v>21</v>
      </c>
      <c r="C41" s="6"/>
      <c r="D41" s="8"/>
      <c r="E41" s="7"/>
      <c r="F41" s="102" t="s">
        <v>172</v>
      </c>
      <c r="G41" s="102" t="s">
        <v>237</v>
      </c>
      <c r="H41" s="102" t="s">
        <v>239</v>
      </c>
      <c r="I41" s="102" t="s">
        <v>237</v>
      </c>
      <c r="J41" s="102" t="s">
        <v>172</v>
      </c>
      <c r="K41" s="102" t="s">
        <v>237</v>
      </c>
      <c r="L41" s="102" t="s">
        <v>237</v>
      </c>
      <c r="M41" s="102" t="s">
        <v>172</v>
      </c>
      <c r="N41" s="102" t="s">
        <v>172</v>
      </c>
      <c r="O41" s="102" t="s">
        <v>239</v>
      </c>
      <c r="P41" s="102" t="s">
        <v>239</v>
      </c>
    </row>
    <row r="42" spans="1:16" ht="12.75">
      <c r="A42" s="36">
        <v>29</v>
      </c>
      <c r="B42" s="6" t="s">
        <v>18</v>
      </c>
      <c r="C42" s="6"/>
      <c r="D42" s="8"/>
      <c r="E42" s="7"/>
      <c r="F42" s="42"/>
      <c r="G42" s="42"/>
      <c r="H42" s="59"/>
      <c r="I42" s="59"/>
      <c r="J42" s="58"/>
      <c r="K42" s="58"/>
      <c r="L42" s="58"/>
      <c r="M42" s="58"/>
      <c r="N42" s="58"/>
      <c r="O42" s="42"/>
      <c r="P42" s="42"/>
    </row>
    <row r="43" spans="1:16" ht="12.75">
      <c r="A43" s="36">
        <v>30</v>
      </c>
      <c r="B43" s="6" t="s">
        <v>91</v>
      </c>
      <c r="C43" s="6"/>
      <c r="D43" s="8"/>
      <c r="E43" s="7"/>
      <c r="F43" s="44"/>
      <c r="G43" s="44"/>
      <c r="H43" s="65"/>
      <c r="I43" s="65"/>
      <c r="J43" s="58"/>
      <c r="K43" s="58"/>
      <c r="L43" s="58"/>
      <c r="M43" s="58"/>
      <c r="N43" s="58"/>
      <c r="O43" s="44"/>
      <c r="P43" s="44"/>
    </row>
    <row r="44" spans="1:16" ht="12.75">
      <c r="A44" s="36">
        <v>31</v>
      </c>
      <c r="B44" s="6" t="s">
        <v>90</v>
      </c>
      <c r="C44" s="6"/>
      <c r="D44" s="8"/>
      <c r="E44" s="7"/>
      <c r="F44" s="40"/>
      <c r="G44" s="40"/>
      <c r="H44" s="58"/>
      <c r="I44" s="58"/>
      <c r="J44" s="58"/>
      <c r="K44" s="58"/>
      <c r="L44" s="58"/>
      <c r="M44" s="58"/>
      <c r="N44" s="58"/>
      <c r="O44" s="40"/>
      <c r="P44" s="40"/>
    </row>
    <row r="45" spans="1:16" ht="12.75">
      <c r="A45" s="36">
        <v>32</v>
      </c>
      <c r="B45" s="6" t="s">
        <v>18</v>
      </c>
      <c r="C45" s="6"/>
      <c r="D45" s="8"/>
      <c r="E45" s="7"/>
      <c r="F45" s="40"/>
      <c r="G45" s="40"/>
      <c r="H45" s="58"/>
      <c r="I45" s="58"/>
      <c r="J45" s="58"/>
      <c r="K45" s="58"/>
      <c r="L45" s="58"/>
      <c r="M45" s="58"/>
      <c r="N45" s="58"/>
      <c r="O45" s="40"/>
      <c r="P45" s="40"/>
    </row>
    <row r="46" spans="1:16" ht="12.75">
      <c r="A46" s="36">
        <v>33</v>
      </c>
      <c r="B46" s="6" t="s">
        <v>91</v>
      </c>
      <c r="C46" s="6"/>
      <c r="D46" s="8"/>
      <c r="E46" s="7"/>
      <c r="F46" s="44"/>
      <c r="G46" s="44"/>
      <c r="H46" s="65"/>
      <c r="I46" s="65"/>
      <c r="J46" s="58"/>
      <c r="K46" s="58"/>
      <c r="L46" s="58"/>
      <c r="M46" s="58"/>
      <c r="N46" s="58"/>
      <c r="O46" s="44"/>
      <c r="P46" s="44"/>
    </row>
    <row r="47" spans="1:16" ht="12.75">
      <c r="A47" s="36">
        <v>34</v>
      </c>
      <c r="B47" s="6" t="s">
        <v>22</v>
      </c>
      <c r="C47" s="6"/>
      <c r="D47" s="8" t="s">
        <v>72</v>
      </c>
      <c r="E47" s="7"/>
      <c r="F47" s="47"/>
      <c r="G47" s="47"/>
      <c r="H47" s="56"/>
      <c r="I47" s="56"/>
      <c r="J47" s="56"/>
      <c r="K47" s="56"/>
      <c r="L47" s="56"/>
      <c r="M47" s="56"/>
      <c r="N47" s="56"/>
      <c r="O47" s="47"/>
      <c r="P47" s="47"/>
    </row>
    <row r="48" spans="1:16" ht="12.75">
      <c r="A48" s="36">
        <v>35</v>
      </c>
      <c r="B48" s="6" t="s">
        <v>23</v>
      </c>
      <c r="C48" s="6"/>
      <c r="D48" s="8" t="s">
        <v>73</v>
      </c>
      <c r="E48" s="7" t="s">
        <v>31</v>
      </c>
      <c r="F48" s="47">
        <v>2</v>
      </c>
      <c r="G48" s="47">
        <v>2</v>
      </c>
      <c r="H48" s="56">
        <v>1</v>
      </c>
      <c r="I48" s="56">
        <v>2</v>
      </c>
      <c r="J48" s="56">
        <v>2</v>
      </c>
      <c r="K48" s="56">
        <v>2</v>
      </c>
      <c r="L48" s="56">
        <v>2</v>
      </c>
      <c r="M48" s="56">
        <v>2</v>
      </c>
      <c r="N48" s="56">
        <v>2</v>
      </c>
      <c r="O48" s="47">
        <v>1</v>
      </c>
      <c r="P48" s="47">
        <v>2</v>
      </c>
    </row>
    <row r="49" spans="1:16" ht="12.75">
      <c r="A49" s="36">
        <v>36</v>
      </c>
      <c r="B49" s="6" t="s">
        <v>84</v>
      </c>
      <c r="C49" s="6"/>
      <c r="D49" s="8"/>
      <c r="E49" s="7"/>
      <c r="F49" s="47"/>
      <c r="G49" s="47"/>
      <c r="H49" s="56"/>
      <c r="I49" s="56"/>
      <c r="J49" s="56"/>
      <c r="K49" s="56"/>
      <c r="L49" s="56"/>
      <c r="M49" s="56"/>
      <c r="N49" s="56"/>
      <c r="O49" s="47"/>
      <c r="P49" s="47"/>
    </row>
    <row r="50" spans="1:16" ht="12.75">
      <c r="A50" s="36">
        <v>37</v>
      </c>
      <c r="B50" s="6" t="s">
        <v>24</v>
      </c>
      <c r="C50" s="6"/>
      <c r="D50" s="8" t="s">
        <v>60</v>
      </c>
      <c r="E50" s="7"/>
      <c r="F50" s="47">
        <v>1</v>
      </c>
      <c r="G50" s="47">
        <v>1</v>
      </c>
      <c r="H50" s="56">
        <v>1</v>
      </c>
      <c r="I50" s="56">
        <v>1</v>
      </c>
      <c r="J50" s="56">
        <v>1</v>
      </c>
      <c r="K50" s="56">
        <v>1</v>
      </c>
      <c r="L50" s="56">
        <v>1</v>
      </c>
      <c r="M50" s="56">
        <v>1</v>
      </c>
      <c r="N50" s="56">
        <v>1</v>
      </c>
      <c r="O50" s="47">
        <v>1</v>
      </c>
      <c r="P50" s="47">
        <v>1</v>
      </c>
    </row>
    <row r="51" spans="1:16" ht="12.75">
      <c r="A51" s="36">
        <v>38</v>
      </c>
      <c r="B51" s="6" t="s">
        <v>25</v>
      </c>
      <c r="C51" s="6"/>
      <c r="D51" s="8" t="s">
        <v>61</v>
      </c>
      <c r="E51" s="7"/>
      <c r="F51" s="47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ht="12.75">
      <c r="A52" s="36">
        <v>39</v>
      </c>
      <c r="B52" s="129" t="s">
        <v>62</v>
      </c>
      <c r="C52" s="124"/>
      <c r="D52" s="8" t="s">
        <v>26</v>
      </c>
      <c r="E52" s="7"/>
      <c r="F52" s="85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6" ht="15.75">
      <c r="A53" s="127" t="s">
        <v>88</v>
      </c>
      <c r="B53" s="128"/>
      <c r="C53" s="128"/>
      <c r="D53" s="128"/>
      <c r="E53" s="128"/>
      <c r="F53" s="43"/>
      <c r="G53" s="43"/>
      <c r="H53" s="68"/>
      <c r="I53" s="43"/>
      <c r="J53" s="43"/>
      <c r="K53" s="43"/>
      <c r="L53" s="43"/>
      <c r="M53" s="43"/>
      <c r="N53" s="43"/>
      <c r="O53" s="68"/>
      <c r="P53" s="68"/>
    </row>
    <row r="54" spans="1:16" ht="12.75">
      <c r="A54" s="36">
        <v>40</v>
      </c>
      <c r="B54" s="20" t="s">
        <v>89</v>
      </c>
      <c r="C54" s="21"/>
      <c r="D54" s="8"/>
      <c r="E54" s="7"/>
      <c r="F54" s="86" t="s">
        <v>173</v>
      </c>
      <c r="G54" s="67"/>
      <c r="H54" s="67"/>
      <c r="I54" s="66"/>
      <c r="J54" s="66"/>
      <c r="K54" s="66"/>
      <c r="L54" s="66"/>
      <c r="M54" s="66"/>
      <c r="N54" s="66"/>
      <c r="O54" s="67"/>
      <c r="P54" s="67"/>
    </row>
    <row r="55" spans="1:16" ht="15.75">
      <c r="A55" s="127" t="s">
        <v>29</v>
      </c>
      <c r="B55" s="138"/>
      <c r="C55" s="138"/>
      <c r="D55" s="138"/>
      <c r="E55" s="138"/>
      <c r="F55" s="13"/>
      <c r="G55" s="13"/>
      <c r="H55" s="16"/>
      <c r="I55" s="17"/>
      <c r="J55" s="17"/>
      <c r="K55" s="17"/>
      <c r="L55" s="17"/>
      <c r="M55" s="17"/>
      <c r="N55" s="17"/>
      <c r="O55" s="16"/>
      <c r="P55" s="16"/>
    </row>
    <row r="56" spans="1:16" ht="12.75">
      <c r="A56" s="41">
        <v>41</v>
      </c>
      <c r="B56" s="125" t="s">
        <v>30</v>
      </c>
      <c r="C56" s="126"/>
      <c r="D56" s="48" t="s">
        <v>63</v>
      </c>
      <c r="E56" s="47"/>
      <c r="F56" s="47">
        <v>0.58</v>
      </c>
      <c r="G56" s="47">
        <v>0.39</v>
      </c>
      <c r="H56" s="47">
        <v>0.56</v>
      </c>
      <c r="I56" s="47">
        <v>0.32</v>
      </c>
      <c r="J56" s="47">
        <v>0.32</v>
      </c>
      <c r="K56" s="47">
        <v>0.32</v>
      </c>
      <c r="L56" s="47">
        <v>0.32</v>
      </c>
      <c r="M56" s="47">
        <v>0.56</v>
      </c>
      <c r="N56" s="47">
        <v>0.56</v>
      </c>
      <c r="O56" s="47">
        <v>0.56</v>
      </c>
      <c r="P56" s="47">
        <v>0.56</v>
      </c>
    </row>
    <row r="57" spans="1:16" s="30" customFormat="1" ht="12.75">
      <c r="A57" s="37">
        <v>42</v>
      </c>
      <c r="B57" s="26" t="s">
        <v>37</v>
      </c>
      <c r="C57" s="26"/>
      <c r="D57" s="33" t="s">
        <v>50</v>
      </c>
      <c r="E57" s="18" t="s">
        <v>31</v>
      </c>
      <c r="F57" s="34">
        <f aca="true" t="shared" si="4" ref="F57:P57">(F23*F11)/(F56*F50*F17*F34)</f>
        <v>24.496989600437875</v>
      </c>
      <c r="G57" s="34">
        <f t="shared" si="4"/>
        <v>12.03907203907204</v>
      </c>
      <c r="H57" s="34">
        <f t="shared" si="4"/>
        <v>0.7142857142857142</v>
      </c>
      <c r="I57" s="34">
        <f t="shared" si="4"/>
        <v>2.607743818681319</v>
      </c>
      <c r="J57" s="34">
        <f t="shared" si="4"/>
        <v>3.2857142857142865</v>
      </c>
      <c r="K57" s="34">
        <f>(K23*K11)/(K56*K50*K17*K34)</f>
        <v>2.472527472527473</v>
      </c>
      <c r="L57" s="34">
        <f t="shared" si="4"/>
        <v>1.7032967032967037</v>
      </c>
      <c r="M57" s="34">
        <f t="shared" si="4"/>
        <v>2.90625</v>
      </c>
      <c r="N57" s="34">
        <f t="shared" si="4"/>
        <v>0.9476568405139834</v>
      </c>
      <c r="O57" s="34">
        <f t="shared" si="4"/>
        <v>1.0778061224489794</v>
      </c>
      <c r="P57" s="34">
        <f t="shared" si="4"/>
        <v>1.0363520408163265</v>
      </c>
    </row>
    <row r="58" spans="1:16" s="30" customFormat="1" ht="12.75">
      <c r="A58" s="37">
        <v>43</v>
      </c>
      <c r="B58" s="26" t="s">
        <v>38</v>
      </c>
      <c r="C58" s="26"/>
      <c r="D58" s="27" t="s">
        <v>74</v>
      </c>
      <c r="E58" s="18" t="s">
        <v>31</v>
      </c>
      <c r="F58" s="18">
        <v>24</v>
      </c>
      <c r="G58" s="18">
        <v>12</v>
      </c>
      <c r="H58" s="18">
        <v>1</v>
      </c>
      <c r="I58" s="18">
        <v>2</v>
      </c>
      <c r="J58" s="18">
        <v>2</v>
      </c>
      <c r="K58" s="18">
        <v>2</v>
      </c>
      <c r="L58" s="18">
        <v>2</v>
      </c>
      <c r="M58" s="18">
        <v>4</v>
      </c>
      <c r="N58" s="18">
        <f>N60*N37</f>
        <v>2</v>
      </c>
      <c r="O58" s="18">
        <v>2</v>
      </c>
      <c r="P58" s="18">
        <v>2</v>
      </c>
    </row>
    <row r="59" spans="1:16" s="30" customFormat="1" ht="12.75">
      <c r="A59" s="37">
        <v>44</v>
      </c>
      <c r="B59" s="26" t="s">
        <v>39</v>
      </c>
      <c r="C59" s="26"/>
      <c r="D59" s="27" t="s">
        <v>75</v>
      </c>
      <c r="E59" s="18" t="s">
        <v>31</v>
      </c>
      <c r="F59" s="34">
        <f>F57/2</f>
        <v>12.248494800218937</v>
      </c>
      <c r="G59" s="34">
        <f aca="true" t="shared" si="5" ref="G59:L59">G57/G37</f>
        <v>6.01953601953602</v>
      </c>
      <c r="H59" s="34">
        <v>1</v>
      </c>
      <c r="I59" s="34">
        <f t="shared" si="5"/>
        <v>1.3038719093406594</v>
      </c>
      <c r="J59" s="34">
        <v>1</v>
      </c>
      <c r="K59" s="34">
        <f>K57/K37</f>
        <v>1.2362637362637365</v>
      </c>
      <c r="L59" s="34">
        <f t="shared" si="5"/>
        <v>0.8516483516483518</v>
      </c>
      <c r="M59" s="34">
        <v>2</v>
      </c>
      <c r="N59" s="34">
        <v>1</v>
      </c>
      <c r="O59" s="34">
        <v>2</v>
      </c>
      <c r="P59" s="34">
        <v>2</v>
      </c>
    </row>
    <row r="60" spans="1:16" s="30" customFormat="1" ht="12.75">
      <c r="A60" s="72">
        <v>45</v>
      </c>
      <c r="B60" s="73" t="s">
        <v>95</v>
      </c>
      <c r="C60" s="73"/>
      <c r="D60" s="74" t="s">
        <v>76</v>
      </c>
      <c r="E60" s="71" t="s">
        <v>31</v>
      </c>
      <c r="F60" s="69">
        <v>12</v>
      </c>
      <c r="G60" s="69">
        <f>G58/G37</f>
        <v>6</v>
      </c>
      <c r="H60" s="70">
        <v>1</v>
      </c>
      <c r="I60" s="71">
        <v>1</v>
      </c>
      <c r="J60" s="71">
        <v>1</v>
      </c>
      <c r="K60" s="71">
        <v>1</v>
      </c>
      <c r="L60" s="71">
        <v>1</v>
      </c>
      <c r="M60" s="71">
        <v>2</v>
      </c>
      <c r="N60" s="71">
        <v>1</v>
      </c>
      <c r="O60" s="71">
        <v>2</v>
      </c>
      <c r="P60" s="71">
        <v>2</v>
      </c>
    </row>
    <row r="61" spans="1:16" s="30" customFormat="1" ht="12.75">
      <c r="A61" s="37">
        <v>46</v>
      </c>
      <c r="B61" s="26" t="s">
        <v>40</v>
      </c>
      <c r="C61" s="26"/>
      <c r="D61" s="27" t="s">
        <v>57</v>
      </c>
      <c r="E61" s="18" t="s">
        <v>13</v>
      </c>
      <c r="F61" s="18">
        <f aca="true" t="shared" si="6" ref="F61:P61">F23</f>
        <v>200</v>
      </c>
      <c r="G61" s="18">
        <f t="shared" si="6"/>
        <v>300</v>
      </c>
      <c r="H61" s="18">
        <f t="shared" si="6"/>
        <v>200</v>
      </c>
      <c r="I61" s="18">
        <f t="shared" si="6"/>
        <v>500</v>
      </c>
      <c r="J61" s="18">
        <f t="shared" si="6"/>
        <v>300</v>
      </c>
      <c r="K61" s="18">
        <f>K23</f>
        <v>500</v>
      </c>
      <c r="L61" s="18">
        <f t="shared" si="6"/>
        <v>200</v>
      </c>
      <c r="M61" s="18">
        <f t="shared" si="6"/>
        <v>300</v>
      </c>
      <c r="N61" s="18">
        <f t="shared" si="6"/>
        <v>100</v>
      </c>
      <c r="O61" s="18">
        <f t="shared" si="6"/>
        <v>200</v>
      </c>
      <c r="P61" s="18">
        <f t="shared" si="6"/>
        <v>200</v>
      </c>
    </row>
    <row r="62" spans="1:16" s="30" customFormat="1" ht="12.75">
      <c r="A62" s="37">
        <v>47</v>
      </c>
      <c r="B62" s="134" t="s">
        <v>41</v>
      </c>
      <c r="C62" s="121"/>
      <c r="D62" s="27" t="s">
        <v>66</v>
      </c>
      <c r="E62" s="18" t="s">
        <v>13</v>
      </c>
      <c r="F62" s="34">
        <f aca="true" t="shared" si="7" ref="F62:L62">(F58*F34*F50*F56*F17)/F11</f>
        <v>195.94244347126644</v>
      </c>
      <c r="G62" s="34">
        <f t="shared" si="7"/>
        <v>299.02636916835695</v>
      </c>
      <c r="H62" s="34">
        <f t="shared" si="7"/>
        <v>280.00000000000006</v>
      </c>
      <c r="I62" s="34">
        <f t="shared" si="7"/>
        <v>383.47325102880654</v>
      </c>
      <c r="J62" s="34">
        <f>(J58*J34*J50*J56*J17)/J11</f>
        <v>182.60869565217388</v>
      </c>
      <c r="K62" s="34">
        <f>(K58*K34*K50*K56*K17)/K11</f>
        <v>404.4444444444444</v>
      </c>
      <c r="L62" s="34">
        <f t="shared" si="7"/>
        <v>234.8387096774193</v>
      </c>
      <c r="M62" s="34">
        <f>(M58*M34*M50*M56*M17)/M11</f>
        <v>412.9032258064516</v>
      </c>
      <c r="N62" s="34">
        <f>(N58*N34*N50*N56*N17)/N11</f>
        <v>211.04685942173478</v>
      </c>
      <c r="O62" s="34">
        <f>(O58*O34*O50*O56*O17)/O11</f>
        <v>371.1242603550296</v>
      </c>
      <c r="P62" s="34">
        <f>(P58*P34*P50*P56*P17)/P11</f>
        <v>385.9692307692308</v>
      </c>
    </row>
    <row r="63" spans="1:16" s="30" customFormat="1" ht="12.75">
      <c r="A63" s="37">
        <v>48</v>
      </c>
      <c r="B63" s="26" t="s">
        <v>64</v>
      </c>
      <c r="C63" s="26"/>
      <c r="D63" s="27" t="s">
        <v>65</v>
      </c>
      <c r="E63" s="18" t="s">
        <v>33</v>
      </c>
      <c r="F63" s="28">
        <f aca="true" t="shared" si="8" ref="F63:L63">((F58*F33)+(F47*F49))/1000</f>
        <v>0.336</v>
      </c>
      <c r="G63" s="28">
        <f t="shared" si="8"/>
        <v>0.168</v>
      </c>
      <c r="H63" s="28">
        <f t="shared" si="8"/>
        <v>0.018</v>
      </c>
      <c r="I63" s="28">
        <f t="shared" si="8"/>
        <v>0.056</v>
      </c>
      <c r="J63" s="28">
        <f>((J58*J33)+(J47*J49))/1000</f>
        <v>0.028</v>
      </c>
      <c r="K63" s="28">
        <f>((K58*K33)+(K47*K49))/1000</f>
        <v>0.056</v>
      </c>
      <c r="L63" s="28">
        <f t="shared" si="8"/>
        <v>0.056</v>
      </c>
      <c r="M63" s="28">
        <f>((M58*M33)+(M47*M49))/1000</f>
        <v>0.072</v>
      </c>
      <c r="N63" s="28">
        <f>((N58*N33)+(N47*N49))/1000</f>
        <v>0.028</v>
      </c>
      <c r="O63" s="28">
        <f>((O58*O33)+(O47*O49))/1000</f>
        <v>0.036</v>
      </c>
      <c r="P63" s="28">
        <f>((P58*P33)+(P47*P49))/1000</f>
        <v>0.036</v>
      </c>
    </row>
    <row r="64" spans="1:16" s="30" customFormat="1" ht="14.25">
      <c r="A64" s="37">
        <v>49</v>
      </c>
      <c r="B64" s="134" t="s">
        <v>42</v>
      </c>
      <c r="C64" s="120"/>
      <c r="D64" s="121"/>
      <c r="E64" s="18" t="s">
        <v>34</v>
      </c>
      <c r="F64" s="112">
        <f aca="true" t="shared" si="9" ref="F64:P64">((F58*F33)+(F47*F49))/F11</f>
        <v>5.004915542050229</v>
      </c>
      <c r="G64" s="112">
        <f t="shared" si="9"/>
        <v>11.359026369168358</v>
      </c>
      <c r="H64" s="112">
        <f t="shared" si="9"/>
        <v>10.714285714285715</v>
      </c>
      <c r="I64" s="112">
        <f t="shared" si="9"/>
        <v>18.436213991769545</v>
      </c>
      <c r="J64" s="112">
        <f t="shared" si="9"/>
        <v>8.454106280193235</v>
      </c>
      <c r="K64" s="112">
        <f>((K58*K33)+(K47*K49))/K11</f>
        <v>19.444444444444443</v>
      </c>
      <c r="L64" s="112">
        <f t="shared" si="9"/>
        <v>11.29032258064516</v>
      </c>
      <c r="M64" s="112">
        <f t="shared" si="9"/>
        <v>15.799868334430546</v>
      </c>
      <c r="N64" s="112">
        <f t="shared" si="9"/>
        <v>5.5832502492522424</v>
      </c>
      <c r="O64" s="112">
        <f t="shared" si="9"/>
        <v>14.201183431952662</v>
      </c>
      <c r="P64" s="112">
        <f t="shared" si="9"/>
        <v>14.76923076923077</v>
      </c>
    </row>
    <row r="65" spans="1:16" s="30" customFormat="1" ht="12.75">
      <c r="A65" s="37">
        <v>50</v>
      </c>
      <c r="B65" s="26" t="s">
        <v>43</v>
      </c>
      <c r="C65" s="26"/>
      <c r="D65" s="27"/>
      <c r="E65" s="35" t="s">
        <v>35</v>
      </c>
      <c r="F65" s="29">
        <f aca="true" t="shared" si="10" ref="F65:L65">F64/(F23/100)</f>
        <v>2.5024577710251146</v>
      </c>
      <c r="G65" s="29">
        <f t="shared" si="10"/>
        <v>3.7863421230561194</v>
      </c>
      <c r="H65" s="29">
        <f t="shared" si="10"/>
        <v>5.357142857142858</v>
      </c>
      <c r="I65" s="29">
        <f t="shared" si="10"/>
        <v>3.687242798353909</v>
      </c>
      <c r="J65" s="29">
        <f>J64/(J23/100)</f>
        <v>2.8180354267310785</v>
      </c>
      <c r="K65" s="29">
        <f>K64/(K23/100)</f>
        <v>3.8888888888888884</v>
      </c>
      <c r="L65" s="29">
        <f t="shared" si="10"/>
        <v>5.64516129032258</v>
      </c>
      <c r="M65" s="29">
        <f>M64/(M23/100)</f>
        <v>5.266622778143515</v>
      </c>
      <c r="N65" s="29">
        <f>N64/(N23/100)</f>
        <v>5.5832502492522424</v>
      </c>
      <c r="O65" s="29">
        <f>O64/(O23/100)</f>
        <v>7.100591715976331</v>
      </c>
      <c r="P65" s="29">
        <f>P64/(P23/100)</f>
        <v>7.384615384615385</v>
      </c>
    </row>
    <row r="66" spans="6:7" ht="12.75">
      <c r="F66" s="104" t="s">
        <v>177</v>
      </c>
      <c r="G66" s="61"/>
    </row>
    <row r="67" spans="6:7" ht="12.75">
      <c r="F67" s="61"/>
      <c r="G67" s="61"/>
    </row>
    <row r="68" spans="6:7" ht="12.75">
      <c r="F68" s="61"/>
      <c r="G68" s="61"/>
    </row>
    <row r="69" spans="6:7" ht="12.75">
      <c r="F69" s="61"/>
      <c r="G69" s="61"/>
    </row>
    <row r="70" spans="3:7" ht="12.75">
      <c r="C70" s="25" t="s">
        <v>178</v>
      </c>
      <c r="F70" s="61"/>
      <c r="G70" s="61"/>
    </row>
    <row r="71" spans="4:7" ht="12.75">
      <c r="D71" s="105" t="s">
        <v>182</v>
      </c>
      <c r="E71" s="107" t="s">
        <v>183</v>
      </c>
      <c r="F71" s="109" t="s">
        <v>184</v>
      </c>
      <c r="G71" s="111" t="s">
        <v>185</v>
      </c>
    </row>
    <row r="72" spans="3:7" ht="12.75">
      <c r="C72" s="25" t="s">
        <v>179</v>
      </c>
      <c r="D72" s="106">
        <v>10.7</v>
      </c>
      <c r="E72" s="108">
        <v>12.3</v>
      </c>
      <c r="F72" s="110">
        <v>13.9</v>
      </c>
      <c r="G72" s="111">
        <v>15.5</v>
      </c>
    </row>
    <row r="73" spans="3:7" ht="12.75">
      <c r="C73" s="25" t="s">
        <v>180</v>
      </c>
      <c r="D73" s="106">
        <v>9.7</v>
      </c>
      <c r="E73" s="108">
        <v>11.2</v>
      </c>
      <c r="F73" s="110">
        <v>12.6</v>
      </c>
      <c r="G73" s="111">
        <v>14.1</v>
      </c>
    </row>
    <row r="74" spans="6:7" ht="12.75">
      <c r="F74" s="61"/>
      <c r="G74" s="61"/>
    </row>
    <row r="75" spans="3:7" ht="12.75">
      <c r="C75" s="25" t="s">
        <v>181</v>
      </c>
      <c r="F75" s="61"/>
      <c r="G75" s="61"/>
    </row>
    <row r="76" spans="6:7" ht="12.75">
      <c r="F76" s="61"/>
      <c r="G76" s="61"/>
    </row>
    <row r="77" spans="6:7" ht="12.75">
      <c r="F77" s="61"/>
      <c r="G77" s="61"/>
    </row>
    <row r="78" spans="6:7" ht="12.75">
      <c r="F78" s="61"/>
      <c r="G78" s="61"/>
    </row>
    <row r="79" spans="6:7" ht="12.75">
      <c r="F79" s="61"/>
      <c r="G79" s="61"/>
    </row>
    <row r="80" spans="3:7" ht="12.75">
      <c r="C80" s="119" t="s">
        <v>186</v>
      </c>
      <c r="D80" s="120"/>
      <c r="E80" s="121"/>
      <c r="F80" s="61"/>
      <c r="G80" s="61"/>
    </row>
    <row r="81" spans="6:7" ht="12.75">
      <c r="F81" s="61"/>
      <c r="G81" s="61"/>
    </row>
    <row r="82" spans="6:7" ht="12.75">
      <c r="F82" s="61"/>
      <c r="G82" s="61"/>
    </row>
    <row r="83" spans="6:7" ht="12.75">
      <c r="F83" s="61"/>
      <c r="G83" s="61"/>
    </row>
    <row r="84" spans="6:7" ht="12.75">
      <c r="F84" s="61"/>
      <c r="G84" s="61"/>
    </row>
    <row r="85" spans="6:7" ht="12.75">
      <c r="F85" s="61"/>
      <c r="G85" s="61"/>
    </row>
    <row r="86" spans="6:7" ht="12.75">
      <c r="F86" s="61"/>
      <c r="G86" s="61"/>
    </row>
    <row r="87" spans="6:7" ht="12.75">
      <c r="F87" s="61"/>
      <c r="G87" s="61"/>
    </row>
    <row r="88" spans="6:7" ht="12.75">
      <c r="F88" s="61"/>
      <c r="G88" s="61"/>
    </row>
    <row r="89" spans="6:7" ht="12.75">
      <c r="F89" s="61"/>
      <c r="G89" s="61"/>
    </row>
    <row r="90" spans="6:7" ht="12.75">
      <c r="F90" s="61"/>
      <c r="G90" s="61"/>
    </row>
    <row r="91" spans="6:7" ht="12.75">
      <c r="F91" s="61"/>
      <c r="G91" s="61"/>
    </row>
    <row r="92" spans="6:7" ht="12.75">
      <c r="F92" s="61"/>
      <c r="G92" s="61"/>
    </row>
    <row r="93" spans="6:7" ht="12.75">
      <c r="F93" s="61"/>
      <c r="G93" s="61"/>
    </row>
    <row r="94" spans="6:7" ht="12.75">
      <c r="F94" s="61"/>
      <c r="G94" s="61"/>
    </row>
    <row r="95" spans="6:7" ht="12.75">
      <c r="F95" s="61"/>
      <c r="G95" s="61"/>
    </row>
    <row r="96" spans="6:7" ht="12.75">
      <c r="F96" s="61"/>
      <c r="G96" s="61"/>
    </row>
    <row r="97" spans="6:7" ht="12.75">
      <c r="F97" s="61"/>
      <c r="G97" s="61"/>
    </row>
    <row r="98" spans="6:7" ht="12.75">
      <c r="F98" s="61"/>
      <c r="G98" s="61"/>
    </row>
    <row r="99" spans="6:7" ht="12.75">
      <c r="F99" s="61"/>
      <c r="G99" s="61"/>
    </row>
    <row r="100" spans="6:7" ht="12.75">
      <c r="F100" s="61"/>
      <c r="G100" s="61"/>
    </row>
    <row r="101" spans="6:7" ht="12.75">
      <c r="F101" s="61"/>
      <c r="G101" s="61"/>
    </row>
    <row r="102" spans="6:7" ht="12.75">
      <c r="F102" s="61"/>
      <c r="G102" s="61"/>
    </row>
    <row r="103" spans="6:7" ht="12.75">
      <c r="F103" s="61"/>
      <c r="G103" s="61"/>
    </row>
    <row r="104" spans="6:7" ht="12.75">
      <c r="F104" s="61"/>
      <c r="G104" s="61"/>
    </row>
    <row r="105" spans="6:7" ht="12.75">
      <c r="F105" s="61"/>
      <c r="G105" s="61"/>
    </row>
    <row r="106" spans="6:7" ht="12.75">
      <c r="F106" s="61"/>
      <c r="G106" s="61"/>
    </row>
    <row r="107" spans="6:7" ht="12.75">
      <c r="F107" s="61"/>
      <c r="G107" s="61"/>
    </row>
    <row r="108" spans="6:7" ht="12.75">
      <c r="F108" s="61"/>
      <c r="G108" s="61"/>
    </row>
    <row r="109" spans="6:7" ht="12.75">
      <c r="F109" s="61"/>
      <c r="G109" s="61"/>
    </row>
    <row r="110" spans="6:7" ht="12.75">
      <c r="F110" s="61"/>
      <c r="G110" s="61"/>
    </row>
    <row r="111" spans="6:7" ht="12.75">
      <c r="F111" s="61"/>
      <c r="G111" s="61"/>
    </row>
    <row r="112" spans="6:7" ht="12.75">
      <c r="F112" s="61"/>
      <c r="G112" s="61"/>
    </row>
    <row r="113" spans="6:7" ht="12.75">
      <c r="F113" s="61"/>
      <c r="G113" s="61"/>
    </row>
    <row r="114" spans="6:7" ht="12.75">
      <c r="F114" s="61"/>
      <c r="G114" s="61"/>
    </row>
    <row r="115" spans="6:7" ht="12.75">
      <c r="F115" s="61"/>
      <c r="G115" s="61"/>
    </row>
    <row r="116" spans="6:7" ht="12.75">
      <c r="F116" s="61"/>
      <c r="G116" s="61"/>
    </row>
    <row r="117" spans="6:7" ht="12.75">
      <c r="F117" s="61"/>
      <c r="G117" s="61"/>
    </row>
    <row r="118" spans="6:7" ht="12.75">
      <c r="F118" s="61"/>
      <c r="G118" s="61"/>
    </row>
    <row r="119" spans="6:7" ht="12.75">
      <c r="F119" s="61"/>
      <c r="G119" s="61"/>
    </row>
    <row r="120" spans="6:7" ht="12.75">
      <c r="F120" s="61"/>
      <c r="G120" s="61"/>
    </row>
    <row r="121" spans="6:7" ht="12.75">
      <c r="F121" s="61"/>
      <c r="G121" s="61"/>
    </row>
    <row r="122" spans="6:7" ht="12.75">
      <c r="F122" s="61"/>
      <c r="G122" s="61"/>
    </row>
    <row r="123" spans="6:7" ht="12.75">
      <c r="F123" s="61"/>
      <c r="G123" s="61"/>
    </row>
    <row r="124" spans="6:7" ht="12.75">
      <c r="F124" s="61"/>
      <c r="G124" s="61"/>
    </row>
    <row r="125" spans="6:7" ht="12.75">
      <c r="F125" s="61"/>
      <c r="G125" s="61"/>
    </row>
    <row r="126" spans="6:7" ht="12.75">
      <c r="F126" s="61"/>
      <c r="G126" s="61"/>
    </row>
    <row r="127" spans="6:7" ht="12.75">
      <c r="F127" s="61"/>
      <c r="G127" s="61"/>
    </row>
    <row r="128" spans="6:7" ht="12.75">
      <c r="F128" s="61"/>
      <c r="G128" s="61"/>
    </row>
    <row r="129" spans="6:7" ht="12.75">
      <c r="F129" s="61"/>
      <c r="G129" s="61"/>
    </row>
    <row r="130" spans="6:7" ht="12.75">
      <c r="F130" s="61"/>
      <c r="G130" s="61"/>
    </row>
    <row r="131" spans="6:7" ht="12.75">
      <c r="F131" s="61"/>
      <c r="G131" s="61"/>
    </row>
    <row r="132" spans="6:7" ht="12.75">
      <c r="F132" s="61"/>
      <c r="G132" s="61"/>
    </row>
    <row r="133" spans="6:7" ht="12.75">
      <c r="F133" s="61"/>
      <c r="G133" s="61"/>
    </row>
    <row r="134" spans="6:7" ht="12.75">
      <c r="F134" s="61"/>
      <c r="G134" s="61"/>
    </row>
    <row r="135" spans="6:7" ht="12.75">
      <c r="F135" s="61"/>
      <c r="G135" s="61"/>
    </row>
    <row r="136" spans="6:7" ht="12.75">
      <c r="F136" s="61"/>
      <c r="G136" s="61"/>
    </row>
    <row r="137" spans="6:7" ht="12.75">
      <c r="F137" s="61"/>
      <c r="G137" s="61"/>
    </row>
    <row r="138" spans="6:7" ht="12.75">
      <c r="F138" s="61"/>
      <c r="G138" s="61"/>
    </row>
    <row r="139" spans="6:7" ht="12.75">
      <c r="F139" s="61"/>
      <c r="G139" s="61"/>
    </row>
    <row r="140" spans="6:7" ht="12.75">
      <c r="F140" s="61"/>
      <c r="G140" s="61"/>
    </row>
    <row r="141" spans="6:7" ht="12.75">
      <c r="F141" s="61"/>
      <c r="G141" s="61"/>
    </row>
    <row r="142" spans="6:7" ht="12.75">
      <c r="F142" s="61"/>
      <c r="G142" s="61"/>
    </row>
    <row r="143" spans="6:7" ht="12.75">
      <c r="F143" s="61"/>
      <c r="G143" s="61"/>
    </row>
    <row r="144" spans="6:7" ht="12.75">
      <c r="F144" s="61"/>
      <c r="G144" s="61"/>
    </row>
    <row r="145" spans="6:7" ht="12.75">
      <c r="F145" s="61"/>
      <c r="G145" s="61"/>
    </row>
    <row r="146" spans="6:7" ht="12.75">
      <c r="F146" s="61"/>
      <c r="G146" s="61"/>
    </row>
    <row r="147" spans="6:7" ht="12.75">
      <c r="F147" s="61"/>
      <c r="G147" s="61"/>
    </row>
    <row r="148" spans="6:7" ht="12.75">
      <c r="F148" s="61"/>
      <c r="G148" s="61"/>
    </row>
    <row r="149" spans="6:7" ht="12.75">
      <c r="F149" s="61"/>
      <c r="G149" s="61"/>
    </row>
    <row r="150" spans="6:7" ht="12.75">
      <c r="F150" s="61"/>
      <c r="G150" s="61"/>
    </row>
    <row r="151" spans="6:7" ht="12.75">
      <c r="F151" s="61"/>
      <c r="G151" s="61"/>
    </row>
    <row r="152" spans="6:7" ht="12.75">
      <c r="F152" s="61"/>
      <c r="G152" s="61"/>
    </row>
    <row r="153" spans="6:7" ht="12.75">
      <c r="F153" s="61"/>
      <c r="G153" s="61"/>
    </row>
    <row r="154" spans="6:7" ht="12.75">
      <c r="F154" s="61"/>
      <c r="G154" s="61"/>
    </row>
    <row r="155" spans="6:7" ht="12.75">
      <c r="F155" s="61"/>
      <c r="G155" s="61"/>
    </row>
    <row r="156" spans="6:7" ht="12.75">
      <c r="F156" s="61"/>
      <c r="G156" s="61"/>
    </row>
    <row r="157" spans="6:7" ht="12.75">
      <c r="F157" s="61"/>
      <c r="G157" s="61"/>
    </row>
    <row r="158" spans="6:7" ht="12.75">
      <c r="F158" s="61"/>
      <c r="G158" s="61"/>
    </row>
    <row r="159" spans="6:7" ht="12.75">
      <c r="F159" s="61"/>
      <c r="G159" s="61"/>
    </row>
    <row r="160" spans="6:7" ht="12.75">
      <c r="F160" s="61"/>
      <c r="G160" s="61"/>
    </row>
    <row r="161" spans="6:7" ht="12.75">
      <c r="F161" s="61"/>
      <c r="G161" s="61"/>
    </row>
    <row r="162" spans="6:7" ht="12.75">
      <c r="F162" s="61"/>
      <c r="G162" s="61"/>
    </row>
    <row r="163" spans="6:7" ht="12.75">
      <c r="F163" s="61"/>
      <c r="G163" s="61"/>
    </row>
    <row r="164" spans="6:7" ht="12.75">
      <c r="F164" s="61"/>
      <c r="G164" s="61"/>
    </row>
    <row r="165" spans="6:7" ht="12.75">
      <c r="F165" s="61"/>
      <c r="G165" s="61"/>
    </row>
    <row r="166" spans="6:7" ht="12.75">
      <c r="F166" s="61"/>
      <c r="G166" s="61"/>
    </row>
    <row r="167" spans="6:7" ht="12.75">
      <c r="F167" s="61"/>
      <c r="G167" s="61"/>
    </row>
    <row r="168" spans="6:7" ht="12.75">
      <c r="F168" s="61"/>
      <c r="G168" s="61"/>
    </row>
    <row r="169" spans="6:7" ht="12.75">
      <c r="F169" s="61"/>
      <c r="G169" s="61"/>
    </row>
    <row r="170" spans="6:7" ht="12.75">
      <c r="F170" s="61"/>
      <c r="G170" s="61"/>
    </row>
    <row r="171" spans="6:7" ht="12.75">
      <c r="F171" s="61"/>
      <c r="G171" s="61"/>
    </row>
    <row r="172" spans="6:7" ht="12.75">
      <c r="F172" s="61"/>
      <c r="G172" s="61"/>
    </row>
    <row r="173" spans="6:7" ht="12.75">
      <c r="F173" s="61"/>
      <c r="G173" s="61"/>
    </row>
    <row r="174" spans="6:7" ht="12.75">
      <c r="F174" s="61"/>
      <c r="G174" s="61"/>
    </row>
    <row r="175" spans="6:7" ht="12.75">
      <c r="F175" s="61"/>
      <c r="G175" s="61"/>
    </row>
    <row r="176" spans="6:7" ht="12.75">
      <c r="F176" s="61"/>
      <c r="G176" s="61"/>
    </row>
    <row r="177" spans="6:7" ht="12.75">
      <c r="F177" s="61"/>
      <c r="G177" s="61"/>
    </row>
    <row r="178" spans="6:7" ht="12.75">
      <c r="F178" s="61"/>
      <c r="G178" s="61"/>
    </row>
    <row r="179" spans="6:7" ht="12.75">
      <c r="F179" s="61"/>
      <c r="G179" s="61"/>
    </row>
    <row r="180" spans="6:7" ht="12.75">
      <c r="F180" s="61"/>
      <c r="G180" s="61"/>
    </row>
    <row r="181" spans="6:7" ht="12.75">
      <c r="F181" s="61"/>
      <c r="G181" s="61"/>
    </row>
    <row r="182" spans="6:7" ht="12.75">
      <c r="F182" s="61"/>
      <c r="G182" s="61"/>
    </row>
    <row r="183" spans="6:7" ht="12.75">
      <c r="F183" s="61"/>
      <c r="G183" s="61"/>
    </row>
    <row r="184" spans="6:7" ht="12.75">
      <c r="F184" s="61"/>
      <c r="G184" s="61"/>
    </row>
    <row r="185" spans="6:7" ht="12.75">
      <c r="F185" s="61"/>
      <c r="G185" s="61"/>
    </row>
    <row r="186" spans="6:7" ht="12.75">
      <c r="F186" s="61"/>
      <c r="G186" s="61"/>
    </row>
    <row r="187" spans="6:7" ht="12.75">
      <c r="F187" s="61"/>
      <c r="G187" s="61"/>
    </row>
    <row r="188" spans="6:7" ht="12.75">
      <c r="F188" s="61"/>
      <c r="G188" s="61"/>
    </row>
    <row r="189" spans="6:7" ht="12.75">
      <c r="F189" s="61"/>
      <c r="G189" s="61"/>
    </row>
    <row r="190" spans="6:7" ht="12.75">
      <c r="F190" s="61"/>
      <c r="G190" s="61"/>
    </row>
    <row r="191" spans="6:7" ht="12.75">
      <c r="F191" s="61"/>
      <c r="G191" s="61"/>
    </row>
    <row r="192" spans="6:7" ht="12.75">
      <c r="F192" s="61"/>
      <c r="G192" s="61"/>
    </row>
    <row r="193" spans="6:7" ht="12.75">
      <c r="F193" s="61"/>
      <c r="G193" s="61"/>
    </row>
    <row r="194" spans="6:7" ht="12.75">
      <c r="F194" s="61"/>
      <c r="G194" s="61"/>
    </row>
    <row r="195" spans="6:7" ht="12.75">
      <c r="F195" s="61"/>
      <c r="G195" s="61"/>
    </row>
  </sheetData>
  <sheetProtection/>
  <mergeCells count="20">
    <mergeCell ref="A4:C4"/>
    <mergeCell ref="A5:C5"/>
    <mergeCell ref="A8:E8"/>
    <mergeCell ref="B10:C10"/>
    <mergeCell ref="B11:C11"/>
    <mergeCell ref="B12:C12"/>
    <mergeCell ref="B13:C13"/>
    <mergeCell ref="B24:C24"/>
    <mergeCell ref="B25:C25"/>
    <mergeCell ref="B26:C26"/>
    <mergeCell ref="A29:E29"/>
    <mergeCell ref="B30:C30"/>
    <mergeCell ref="B64:D64"/>
    <mergeCell ref="C80:E80"/>
    <mergeCell ref="A40:E40"/>
    <mergeCell ref="B52:C52"/>
    <mergeCell ref="A53:E53"/>
    <mergeCell ref="A55:E55"/>
    <mergeCell ref="B56:C56"/>
    <mergeCell ref="B62:C6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tabSelected="1" zoomScale="75" zoomScaleNormal="75" zoomScalePageLayoutView="0" workbookViewId="0" topLeftCell="A1">
      <selection activeCell="A1" sqref="A1:I80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53.57421875" style="0" customWidth="1"/>
    <col min="4" max="4" width="15.140625" style="2" customWidth="1"/>
    <col min="5" max="5" width="10.421875" style="1" customWidth="1"/>
    <col min="6" max="7" width="17.28125" style="60" customWidth="1"/>
    <col min="8" max="8" width="14.7109375" style="0" customWidth="1"/>
    <col min="9" max="9" width="16.140625" style="0" customWidth="1"/>
  </cols>
  <sheetData>
    <row r="1" spans="1:7" ht="24" thickBot="1">
      <c r="A1" s="15" t="s">
        <v>101</v>
      </c>
      <c r="B1" s="3"/>
      <c r="C1" s="3"/>
      <c r="D1" s="5"/>
      <c r="E1" s="4"/>
      <c r="F1" s="4"/>
      <c r="G1" s="4"/>
    </row>
    <row r="2" spans="1:7" ht="18.75" thickBot="1">
      <c r="A2" s="14" t="s">
        <v>0</v>
      </c>
      <c r="E2" s="39"/>
      <c r="F2" s="30" t="s">
        <v>99</v>
      </c>
      <c r="G2" s="75"/>
    </row>
    <row r="3" spans="5:7" ht="13.5" thickBot="1">
      <c r="E3" s="57"/>
      <c r="F3" s="30" t="s">
        <v>87</v>
      </c>
      <c r="G3" s="75"/>
    </row>
    <row r="4" spans="1:7" ht="13.5" thickBot="1">
      <c r="A4" s="132" t="s">
        <v>100</v>
      </c>
      <c r="B4" s="133"/>
      <c r="C4" s="133"/>
      <c r="E4" s="79"/>
      <c r="F4" s="87" t="s">
        <v>97</v>
      </c>
      <c r="G4" s="61"/>
    </row>
    <row r="5" spans="1:7" ht="13.5" thickBot="1">
      <c r="A5" s="132" t="s">
        <v>98</v>
      </c>
      <c r="B5" s="135"/>
      <c r="C5" s="135"/>
      <c r="E5" s="80"/>
      <c r="F5" s="77" t="s">
        <v>96</v>
      </c>
      <c r="G5" s="61"/>
    </row>
    <row r="6" spans="1:7" ht="20.25">
      <c r="A6" s="78"/>
      <c r="B6" s="81"/>
      <c r="C6" s="81"/>
      <c r="E6" s="76"/>
      <c r="F6" s="77"/>
      <c r="G6" s="77"/>
    </row>
    <row r="7" spans="6:7" ht="13.5" thickBot="1">
      <c r="F7" s="77"/>
      <c r="G7" s="61"/>
    </row>
    <row r="8" spans="1:9" ht="23.25">
      <c r="A8" s="136" t="s">
        <v>44</v>
      </c>
      <c r="B8" s="137"/>
      <c r="C8" s="137"/>
      <c r="D8" s="137"/>
      <c r="E8" s="137"/>
      <c r="F8" s="88" t="s">
        <v>232</v>
      </c>
      <c r="G8" s="88" t="s">
        <v>233</v>
      </c>
      <c r="H8" s="114" t="s">
        <v>245</v>
      </c>
      <c r="I8" s="114" t="s">
        <v>245</v>
      </c>
    </row>
    <row r="9" spans="1:9" ht="12.75">
      <c r="A9" s="36">
        <v>1</v>
      </c>
      <c r="B9" s="6" t="s">
        <v>1</v>
      </c>
      <c r="C9" s="6"/>
      <c r="D9" s="8" t="s">
        <v>51</v>
      </c>
      <c r="E9" s="7" t="s">
        <v>11</v>
      </c>
      <c r="F9" s="47">
        <v>1.71</v>
      </c>
      <c r="G9" s="56">
        <v>1.71</v>
      </c>
      <c r="H9" s="56">
        <v>19.16</v>
      </c>
      <c r="I9" s="56">
        <v>15.3</v>
      </c>
    </row>
    <row r="10" spans="1:9" ht="12.75">
      <c r="A10" s="36">
        <v>2</v>
      </c>
      <c r="B10" s="129" t="s">
        <v>2</v>
      </c>
      <c r="C10" s="124"/>
      <c r="D10" s="8" t="s">
        <v>52</v>
      </c>
      <c r="E10" s="7" t="s">
        <v>11</v>
      </c>
      <c r="F10" s="47">
        <v>2.48</v>
      </c>
      <c r="G10" s="56">
        <v>2.2</v>
      </c>
      <c r="H10" s="56">
        <v>2.16</v>
      </c>
      <c r="I10" s="56">
        <v>8.7</v>
      </c>
    </row>
    <row r="11" spans="1:9" ht="14.25">
      <c r="A11" s="49">
        <v>3</v>
      </c>
      <c r="B11" s="130" t="s">
        <v>3</v>
      </c>
      <c r="C11" s="131"/>
      <c r="D11" s="50" t="s">
        <v>53</v>
      </c>
      <c r="E11" s="51" t="s">
        <v>12</v>
      </c>
      <c r="F11" s="28">
        <f>F9*F10</f>
        <v>4.2408</v>
      </c>
      <c r="G11" s="28">
        <f>G9*G10</f>
        <v>3.762</v>
      </c>
      <c r="H11" s="28">
        <f>H9*H10</f>
        <v>41.385600000000004</v>
      </c>
      <c r="I11" s="28">
        <f>I9*I10</f>
        <v>133.10999999999999</v>
      </c>
    </row>
    <row r="12" spans="1:9" ht="12.75">
      <c r="A12" s="36">
        <v>4</v>
      </c>
      <c r="B12" s="129" t="s">
        <v>4</v>
      </c>
      <c r="C12" s="124"/>
      <c r="D12" s="8" t="s">
        <v>54</v>
      </c>
      <c r="E12" s="7" t="s">
        <v>11</v>
      </c>
      <c r="F12" s="47">
        <v>3</v>
      </c>
      <c r="G12" s="56">
        <v>3</v>
      </c>
      <c r="H12" s="56">
        <v>3</v>
      </c>
      <c r="I12" s="56">
        <v>3</v>
      </c>
    </row>
    <row r="13" spans="1:9" ht="12.75">
      <c r="A13" s="36">
        <v>5</v>
      </c>
      <c r="B13" s="129" t="s">
        <v>47</v>
      </c>
      <c r="C13" s="124"/>
      <c r="D13" s="8" t="s">
        <v>55</v>
      </c>
      <c r="E13" s="7" t="s">
        <v>11</v>
      </c>
      <c r="F13" s="82">
        <v>0.8</v>
      </c>
      <c r="G13" s="63">
        <v>0.8</v>
      </c>
      <c r="H13" s="63">
        <v>0.8</v>
      </c>
      <c r="I13" s="63">
        <v>0.8</v>
      </c>
    </row>
    <row r="14" spans="1:9" ht="12.75">
      <c r="A14" s="49">
        <v>6</v>
      </c>
      <c r="B14" s="52" t="s">
        <v>5</v>
      </c>
      <c r="C14" s="52"/>
      <c r="D14" s="50" t="s">
        <v>68</v>
      </c>
      <c r="E14" s="51" t="s">
        <v>11</v>
      </c>
      <c r="F14" s="28">
        <f>F12-F13</f>
        <v>2.2</v>
      </c>
      <c r="G14" s="28">
        <f>G12-G13</f>
        <v>2.2</v>
      </c>
      <c r="H14" s="28">
        <f>H12-H13</f>
        <v>2.2</v>
      </c>
      <c r="I14" s="28">
        <f>I12-I13</f>
        <v>2.2</v>
      </c>
    </row>
    <row r="15" spans="1:9" s="30" customFormat="1" ht="12.75">
      <c r="A15" s="37">
        <v>7</v>
      </c>
      <c r="B15" s="26" t="s">
        <v>107</v>
      </c>
      <c r="C15" s="26"/>
      <c r="D15" s="27" t="s">
        <v>69</v>
      </c>
      <c r="E15" s="18"/>
      <c r="F15" s="28">
        <f>(F9*F10)/((F9+F10)*F14)</f>
        <v>0.46005641136906056</v>
      </c>
      <c r="G15" s="28">
        <f>(G9*G10)/((G9+G10)*G14)</f>
        <v>0.4373401534526854</v>
      </c>
      <c r="H15" s="28">
        <f>(H9*H10)/((H9+H10)*H14)</f>
        <v>0.8823469213713117</v>
      </c>
      <c r="I15" s="28">
        <f>(I9*I10)/((I9+I10)*I14)</f>
        <v>2.521022727272727</v>
      </c>
    </row>
    <row r="16" spans="1:9" s="30" customFormat="1" ht="12.75">
      <c r="A16" s="37"/>
      <c r="B16" s="26" t="s">
        <v>108</v>
      </c>
      <c r="C16" s="26"/>
      <c r="D16" s="27" t="s">
        <v>94</v>
      </c>
      <c r="E16" s="18"/>
      <c r="F16" s="28">
        <f>(5*F14)*(F9+F10)/(F9*F10)</f>
        <v>10.868232408979436</v>
      </c>
      <c r="G16" s="28">
        <f>(5*G14)*(G9+G10)/(G9*G10)</f>
        <v>11.432748538011698</v>
      </c>
      <c r="H16" s="28">
        <f>(5*H14)*(H9+H10)/(H9*H10)</f>
        <v>5.666705327456893</v>
      </c>
      <c r="I16" s="28">
        <f>(5*I14)*(I9+I10)/(I9*I10)</f>
        <v>1.9833220644579672</v>
      </c>
    </row>
    <row r="17" spans="1:9" s="30" customFormat="1" ht="12.75">
      <c r="A17" s="53">
        <v>8</v>
      </c>
      <c r="B17" s="54" t="s">
        <v>6</v>
      </c>
      <c r="C17" s="54"/>
      <c r="D17" s="55" t="s">
        <v>56</v>
      </c>
      <c r="E17" s="56"/>
      <c r="F17" s="47">
        <v>0.8</v>
      </c>
      <c r="G17" s="56">
        <v>0.8</v>
      </c>
      <c r="H17" s="56">
        <v>0.8</v>
      </c>
      <c r="I17" s="56">
        <v>0.8</v>
      </c>
    </row>
    <row r="18" spans="1:9" ht="12.75">
      <c r="A18" s="36">
        <v>9</v>
      </c>
      <c r="B18" s="6" t="s">
        <v>7</v>
      </c>
      <c r="C18" s="6"/>
      <c r="D18" s="8" t="s">
        <v>8</v>
      </c>
      <c r="E18" s="7"/>
      <c r="F18" s="47">
        <v>0.7</v>
      </c>
      <c r="G18" s="56">
        <v>0.7</v>
      </c>
      <c r="H18" s="56">
        <v>0.7</v>
      </c>
      <c r="I18" s="56">
        <v>0.7</v>
      </c>
    </row>
    <row r="19" spans="1:9" ht="12.75">
      <c r="A19" s="36">
        <v>10</v>
      </c>
      <c r="B19" s="6" t="s">
        <v>7</v>
      </c>
      <c r="C19" s="6"/>
      <c r="D19" s="8" t="s">
        <v>9</v>
      </c>
      <c r="E19" s="7"/>
      <c r="F19" s="47">
        <v>0.5</v>
      </c>
      <c r="G19" s="56">
        <v>0.5</v>
      </c>
      <c r="H19" s="56">
        <v>0.5</v>
      </c>
      <c r="I19" s="56">
        <v>0.5</v>
      </c>
    </row>
    <row r="20" spans="1:9" ht="12.75">
      <c r="A20" s="36">
        <v>11</v>
      </c>
      <c r="B20" s="6" t="s">
        <v>7</v>
      </c>
      <c r="C20" s="6"/>
      <c r="D20" s="8" t="s">
        <v>10</v>
      </c>
      <c r="E20" s="7"/>
      <c r="F20" s="47">
        <v>0.1</v>
      </c>
      <c r="G20" s="56">
        <v>0.1</v>
      </c>
      <c r="H20" s="56">
        <v>0.1</v>
      </c>
      <c r="I20" s="56">
        <v>0.1</v>
      </c>
    </row>
    <row r="21" spans="1:9" ht="15.75">
      <c r="A21" s="9" t="s">
        <v>28</v>
      </c>
      <c r="B21" s="10"/>
      <c r="C21" s="10"/>
      <c r="D21" s="11"/>
      <c r="E21" s="12"/>
      <c r="F21" s="13"/>
      <c r="G21" s="13"/>
      <c r="H21" s="13"/>
      <c r="I21" s="13"/>
    </row>
    <row r="22" spans="1:9" ht="12.75">
      <c r="A22" s="36">
        <v>12</v>
      </c>
      <c r="B22" s="6" t="s">
        <v>78</v>
      </c>
      <c r="C22" s="6"/>
      <c r="D22" s="8" t="s">
        <v>57</v>
      </c>
      <c r="E22" s="7" t="s">
        <v>13</v>
      </c>
      <c r="F22" s="47">
        <v>300</v>
      </c>
      <c r="G22" s="56">
        <v>200</v>
      </c>
      <c r="H22" s="56">
        <v>75</v>
      </c>
      <c r="I22" s="56">
        <v>75</v>
      </c>
    </row>
    <row r="23" spans="1:9" s="30" customFormat="1" ht="12.75">
      <c r="A23" s="37">
        <v>13</v>
      </c>
      <c r="B23" s="31" t="s">
        <v>79</v>
      </c>
      <c r="C23" s="32"/>
      <c r="D23" s="103" t="s">
        <v>57</v>
      </c>
      <c r="E23" s="18" t="s">
        <v>13</v>
      </c>
      <c r="F23" s="18">
        <v>300</v>
      </c>
      <c r="G23" s="18">
        <v>200</v>
      </c>
      <c r="H23" s="18">
        <v>75</v>
      </c>
      <c r="I23" s="18">
        <v>75</v>
      </c>
    </row>
    <row r="24" spans="1:9" ht="12.75">
      <c r="A24" s="36">
        <v>14</v>
      </c>
      <c r="B24" s="129" t="s">
        <v>45</v>
      </c>
      <c r="C24" s="124"/>
      <c r="D24" s="8" t="s">
        <v>58</v>
      </c>
      <c r="E24" s="7" t="s">
        <v>14</v>
      </c>
      <c r="F24" s="47">
        <v>4000</v>
      </c>
      <c r="G24" s="56">
        <v>4000</v>
      </c>
      <c r="H24" s="56">
        <v>4000</v>
      </c>
      <c r="I24" s="56">
        <v>4000</v>
      </c>
    </row>
    <row r="25" spans="1:9" ht="12.75">
      <c r="A25" s="36">
        <v>15</v>
      </c>
      <c r="B25" s="129" t="s">
        <v>46</v>
      </c>
      <c r="C25" s="124"/>
      <c r="D25" s="8"/>
      <c r="E25" s="7" t="s">
        <v>15</v>
      </c>
      <c r="F25" s="47">
        <v>89</v>
      </c>
      <c r="G25" s="56">
        <v>89</v>
      </c>
      <c r="H25" s="56">
        <v>89</v>
      </c>
      <c r="I25" s="56">
        <v>89</v>
      </c>
    </row>
    <row r="26" spans="1:9" ht="12.75">
      <c r="A26" s="36">
        <v>16</v>
      </c>
      <c r="B26" s="129" t="s">
        <v>67</v>
      </c>
      <c r="C26" s="124"/>
      <c r="D26" s="8"/>
      <c r="E26" s="7"/>
      <c r="F26" s="47" t="s">
        <v>109</v>
      </c>
      <c r="G26" s="47" t="s">
        <v>109</v>
      </c>
      <c r="H26" s="47" t="s">
        <v>109</v>
      </c>
      <c r="I26" s="47" t="s">
        <v>109</v>
      </c>
    </row>
    <row r="27" spans="1:9" ht="12.75">
      <c r="A27" s="36">
        <v>17</v>
      </c>
      <c r="B27" s="19" t="s">
        <v>85</v>
      </c>
      <c r="C27" s="19"/>
      <c r="D27" s="8" t="s">
        <v>93</v>
      </c>
      <c r="E27" s="7"/>
      <c r="F27" s="47" t="s">
        <v>110</v>
      </c>
      <c r="G27" s="47" t="s">
        <v>110</v>
      </c>
      <c r="H27" s="47" t="s">
        <v>110</v>
      </c>
      <c r="I27" s="47" t="s">
        <v>110</v>
      </c>
    </row>
    <row r="28" spans="1:9" ht="12.75">
      <c r="A28" s="36">
        <v>18</v>
      </c>
      <c r="B28" s="19" t="s">
        <v>86</v>
      </c>
      <c r="C28" s="19"/>
      <c r="D28" s="8" t="s">
        <v>93</v>
      </c>
      <c r="E28" s="7"/>
      <c r="F28" s="47"/>
      <c r="G28" s="56"/>
      <c r="H28" s="56"/>
      <c r="I28" s="56"/>
    </row>
    <row r="29" spans="1:9" ht="15.75">
      <c r="A29" s="122" t="s">
        <v>48</v>
      </c>
      <c r="B29" s="123"/>
      <c r="C29" s="123"/>
      <c r="D29" s="123"/>
      <c r="E29" s="124"/>
      <c r="F29" s="13"/>
      <c r="G29" s="13"/>
      <c r="H29" s="13"/>
      <c r="I29" s="13"/>
    </row>
    <row r="30" spans="1:9" ht="22.5">
      <c r="A30" s="36">
        <v>19</v>
      </c>
      <c r="B30" s="129" t="s">
        <v>17</v>
      </c>
      <c r="C30" s="124"/>
      <c r="D30" s="8"/>
      <c r="E30" s="7"/>
      <c r="F30" s="115" t="s">
        <v>238</v>
      </c>
      <c r="G30" s="115" t="s">
        <v>238</v>
      </c>
      <c r="H30" s="115" t="s">
        <v>247</v>
      </c>
      <c r="I30" s="115" t="s">
        <v>247</v>
      </c>
    </row>
    <row r="31" spans="1:9" ht="12.75">
      <c r="A31" s="36"/>
      <c r="B31" s="6" t="s">
        <v>92</v>
      </c>
      <c r="C31" s="6"/>
      <c r="D31" s="8"/>
      <c r="E31" s="7"/>
      <c r="F31" s="40"/>
      <c r="G31" s="40"/>
      <c r="H31" s="40"/>
      <c r="I31" s="40"/>
    </row>
    <row r="32" spans="1:9" ht="12.75">
      <c r="A32" s="36">
        <v>20</v>
      </c>
      <c r="B32" s="6" t="s">
        <v>83</v>
      </c>
      <c r="C32" s="6"/>
      <c r="D32" s="8"/>
      <c r="E32" s="7"/>
      <c r="F32" s="40" t="s">
        <v>112</v>
      </c>
      <c r="G32" s="40" t="s">
        <v>112</v>
      </c>
      <c r="H32" s="40" t="s">
        <v>248</v>
      </c>
      <c r="I32" s="40" t="s">
        <v>248</v>
      </c>
    </row>
    <row r="33" spans="1:9" ht="12.75">
      <c r="A33" s="36">
        <v>21</v>
      </c>
      <c r="B33" s="6" t="s">
        <v>80</v>
      </c>
      <c r="C33" s="6"/>
      <c r="D33" s="8"/>
      <c r="E33" s="7" t="s">
        <v>81</v>
      </c>
      <c r="F33" s="40">
        <v>18</v>
      </c>
      <c r="G33" s="40">
        <v>18</v>
      </c>
      <c r="H33" s="40">
        <v>150</v>
      </c>
      <c r="I33" s="40">
        <v>400</v>
      </c>
    </row>
    <row r="34" spans="1:9" ht="12.75">
      <c r="A34" s="36">
        <v>22</v>
      </c>
      <c r="B34" s="6" t="s">
        <v>36</v>
      </c>
      <c r="C34" s="6"/>
      <c r="D34" s="8" t="s">
        <v>59</v>
      </c>
      <c r="E34" s="7" t="s">
        <v>16</v>
      </c>
      <c r="F34" s="40">
        <v>1200</v>
      </c>
      <c r="G34" s="40">
        <v>1200</v>
      </c>
      <c r="H34" s="40">
        <v>11250</v>
      </c>
      <c r="I34" s="40">
        <v>26637</v>
      </c>
    </row>
    <row r="35" spans="1:9" ht="12.75">
      <c r="A35" s="36">
        <v>23</v>
      </c>
      <c r="B35" s="6" t="s">
        <v>19</v>
      </c>
      <c r="C35" s="6"/>
      <c r="D35" s="8"/>
      <c r="E35" s="7"/>
      <c r="F35" s="42" t="s">
        <v>236</v>
      </c>
      <c r="G35" s="42" t="s">
        <v>236</v>
      </c>
      <c r="H35" s="42" t="s">
        <v>236</v>
      </c>
      <c r="I35" s="42" t="s">
        <v>236</v>
      </c>
    </row>
    <row r="36" spans="1:9" s="25" customFormat="1" ht="12.75">
      <c r="A36" s="38">
        <v>24</v>
      </c>
      <c r="B36" s="23" t="s">
        <v>82</v>
      </c>
      <c r="C36" s="23"/>
      <c r="D36" s="24"/>
      <c r="E36" s="22"/>
      <c r="F36" s="40"/>
      <c r="G36" s="40"/>
      <c r="H36" s="40" t="s">
        <v>246</v>
      </c>
      <c r="I36" s="40" t="s">
        <v>246</v>
      </c>
    </row>
    <row r="37" spans="1:9" ht="12.75">
      <c r="A37" s="36">
        <v>25</v>
      </c>
      <c r="B37" s="6" t="s">
        <v>20</v>
      </c>
      <c r="C37" s="6"/>
      <c r="D37" s="8" t="s">
        <v>70</v>
      </c>
      <c r="E37" s="7" t="s">
        <v>32</v>
      </c>
      <c r="F37" s="40">
        <v>2</v>
      </c>
      <c r="G37" s="40">
        <v>2</v>
      </c>
      <c r="H37" s="40">
        <v>1</v>
      </c>
      <c r="I37" s="40">
        <v>1</v>
      </c>
    </row>
    <row r="38" spans="1:9" ht="12.75">
      <c r="A38" s="36">
        <v>26</v>
      </c>
      <c r="B38" s="6" t="s">
        <v>77</v>
      </c>
      <c r="C38" s="6"/>
      <c r="D38" s="8"/>
      <c r="E38" s="7"/>
      <c r="F38" s="42" t="s">
        <v>236</v>
      </c>
      <c r="G38" s="42" t="s">
        <v>236</v>
      </c>
      <c r="H38" s="42" t="s">
        <v>236</v>
      </c>
      <c r="I38" s="42" t="s">
        <v>236</v>
      </c>
    </row>
    <row r="39" spans="1:9" s="30" customFormat="1" ht="12.75">
      <c r="A39" s="41">
        <v>27</v>
      </c>
      <c r="B39" s="45" t="s">
        <v>49</v>
      </c>
      <c r="C39" s="45"/>
      <c r="D39" s="46" t="s">
        <v>71</v>
      </c>
      <c r="E39" s="47" t="s">
        <v>11</v>
      </c>
      <c r="F39" s="47">
        <v>3</v>
      </c>
      <c r="G39" s="47">
        <v>3</v>
      </c>
      <c r="H39" s="47">
        <v>3</v>
      </c>
      <c r="I39" s="47">
        <v>3</v>
      </c>
    </row>
    <row r="40" spans="1:9" ht="15.75">
      <c r="A40" s="127" t="s">
        <v>27</v>
      </c>
      <c r="B40" s="128"/>
      <c r="C40" s="128"/>
      <c r="D40" s="128"/>
      <c r="E40" s="128"/>
      <c r="F40" s="13"/>
      <c r="G40" s="13"/>
      <c r="H40" s="13"/>
      <c r="I40" s="13"/>
    </row>
    <row r="41" spans="1:9" ht="25.5">
      <c r="A41" s="36">
        <v>28</v>
      </c>
      <c r="B41" s="6" t="s">
        <v>21</v>
      </c>
      <c r="C41" s="6"/>
      <c r="D41" s="8"/>
      <c r="E41" s="7"/>
      <c r="F41" s="102" t="s">
        <v>240</v>
      </c>
      <c r="G41" s="102" t="s">
        <v>240</v>
      </c>
      <c r="H41" s="117" t="s">
        <v>240</v>
      </c>
      <c r="I41" s="117" t="s">
        <v>249</v>
      </c>
    </row>
    <row r="42" spans="1:9" ht="12.75">
      <c r="A42" s="36">
        <v>29</v>
      </c>
      <c r="B42" s="6" t="s">
        <v>18</v>
      </c>
      <c r="C42" s="6"/>
      <c r="D42" s="8"/>
      <c r="E42" s="7"/>
      <c r="F42" s="42"/>
      <c r="G42" s="42"/>
      <c r="H42" s="42"/>
      <c r="I42" s="42"/>
    </row>
    <row r="43" spans="1:9" ht="12.75">
      <c r="A43" s="36">
        <v>30</v>
      </c>
      <c r="B43" s="6" t="s">
        <v>91</v>
      </c>
      <c r="C43" s="6"/>
      <c r="D43" s="8"/>
      <c r="E43" s="7"/>
      <c r="F43" s="44"/>
      <c r="G43" s="44"/>
      <c r="H43" s="44"/>
      <c r="I43" s="44"/>
    </row>
    <row r="44" spans="1:9" ht="12.75">
      <c r="A44" s="36">
        <v>31</v>
      </c>
      <c r="B44" s="6" t="s">
        <v>90</v>
      </c>
      <c r="C44" s="6"/>
      <c r="D44" s="8"/>
      <c r="E44" s="7"/>
      <c r="F44" s="40"/>
      <c r="G44" s="40"/>
      <c r="H44" s="40"/>
      <c r="I44" s="40"/>
    </row>
    <row r="45" spans="1:9" ht="12.75">
      <c r="A45" s="36">
        <v>32</v>
      </c>
      <c r="B45" s="6" t="s">
        <v>18</v>
      </c>
      <c r="C45" s="6"/>
      <c r="D45" s="8"/>
      <c r="E45" s="7"/>
      <c r="F45" s="40"/>
      <c r="G45" s="40"/>
      <c r="H45" s="40"/>
      <c r="I45" s="40"/>
    </row>
    <row r="46" spans="1:9" ht="12.75">
      <c r="A46" s="36">
        <v>33</v>
      </c>
      <c r="B46" s="6" t="s">
        <v>91</v>
      </c>
      <c r="C46" s="6"/>
      <c r="D46" s="8"/>
      <c r="E46" s="7"/>
      <c r="F46" s="44"/>
      <c r="G46" s="44"/>
      <c r="H46" s="44"/>
      <c r="I46" s="44"/>
    </row>
    <row r="47" spans="1:9" ht="12.75">
      <c r="A47" s="36">
        <v>34</v>
      </c>
      <c r="B47" s="6" t="s">
        <v>22</v>
      </c>
      <c r="C47" s="6"/>
      <c r="D47" s="8" t="s">
        <v>72</v>
      </c>
      <c r="E47" s="7"/>
      <c r="F47" s="47"/>
      <c r="G47" s="47"/>
      <c r="H47" s="47"/>
      <c r="I47" s="47"/>
    </row>
    <row r="48" spans="1:9" ht="12.75">
      <c r="A48" s="36">
        <v>35</v>
      </c>
      <c r="B48" s="6" t="s">
        <v>23</v>
      </c>
      <c r="C48" s="6"/>
      <c r="D48" s="8" t="s">
        <v>73</v>
      </c>
      <c r="E48" s="7" t="s">
        <v>31</v>
      </c>
      <c r="F48" s="47">
        <v>2</v>
      </c>
      <c r="G48" s="47">
        <v>2</v>
      </c>
      <c r="H48" s="47">
        <v>1</v>
      </c>
      <c r="I48" s="47">
        <v>1</v>
      </c>
    </row>
    <row r="49" spans="1:9" ht="12.75">
      <c r="A49" s="36">
        <v>36</v>
      </c>
      <c r="B49" s="6" t="s">
        <v>84</v>
      </c>
      <c r="C49" s="6"/>
      <c r="D49" s="8"/>
      <c r="E49" s="7"/>
      <c r="F49" s="47"/>
      <c r="G49" s="47"/>
      <c r="H49" s="47"/>
      <c r="I49" s="47"/>
    </row>
    <row r="50" spans="1:9" ht="12.75">
      <c r="A50" s="36">
        <v>37</v>
      </c>
      <c r="B50" s="6" t="s">
        <v>24</v>
      </c>
      <c r="C50" s="6"/>
      <c r="D50" s="8" t="s">
        <v>60</v>
      </c>
      <c r="E50" s="7"/>
      <c r="F50" s="47">
        <v>1</v>
      </c>
      <c r="G50" s="47">
        <v>1</v>
      </c>
      <c r="H50" s="118">
        <v>1</v>
      </c>
      <c r="I50" s="118">
        <v>1</v>
      </c>
    </row>
    <row r="51" spans="1:9" ht="12.75">
      <c r="A51" s="36">
        <v>38</v>
      </c>
      <c r="B51" s="6" t="s">
        <v>25</v>
      </c>
      <c r="C51" s="6"/>
      <c r="D51" s="8" t="s">
        <v>61</v>
      </c>
      <c r="E51" s="7"/>
      <c r="F51" s="47"/>
      <c r="G51" s="56"/>
      <c r="H51" s="56"/>
      <c r="I51" s="56"/>
    </row>
    <row r="52" spans="1:9" ht="12.75">
      <c r="A52" s="36">
        <v>39</v>
      </c>
      <c r="B52" s="129" t="s">
        <v>62</v>
      </c>
      <c r="C52" s="124"/>
      <c r="D52" s="8" t="s">
        <v>26</v>
      </c>
      <c r="E52" s="7"/>
      <c r="F52" s="85"/>
      <c r="G52" s="66"/>
      <c r="H52" s="66"/>
      <c r="I52" s="66"/>
    </row>
    <row r="53" spans="1:9" ht="15.75">
      <c r="A53" s="127" t="s">
        <v>88</v>
      </c>
      <c r="B53" s="128"/>
      <c r="C53" s="128"/>
      <c r="D53" s="128"/>
      <c r="E53" s="128"/>
      <c r="F53" s="43"/>
      <c r="G53" s="43"/>
      <c r="H53" s="43"/>
      <c r="I53" s="43"/>
    </row>
    <row r="54" spans="1:9" ht="12.75">
      <c r="A54" s="36">
        <v>40</v>
      </c>
      <c r="B54" s="20" t="s">
        <v>89</v>
      </c>
      <c r="C54" s="21"/>
      <c r="D54" s="8"/>
      <c r="E54" s="7"/>
      <c r="F54" s="86" t="s">
        <v>173</v>
      </c>
      <c r="G54" s="67"/>
      <c r="H54" s="67"/>
      <c r="I54" s="67"/>
    </row>
    <row r="55" spans="1:9" ht="15.75">
      <c r="A55" s="127" t="s">
        <v>29</v>
      </c>
      <c r="B55" s="138"/>
      <c r="C55" s="138"/>
      <c r="D55" s="138"/>
      <c r="E55" s="138"/>
      <c r="F55" s="13"/>
      <c r="G55" s="13"/>
      <c r="H55" s="13"/>
      <c r="I55" s="13"/>
    </row>
    <row r="56" spans="1:9" ht="12.75">
      <c r="A56" s="41">
        <v>41</v>
      </c>
      <c r="B56" s="125" t="s">
        <v>30</v>
      </c>
      <c r="C56" s="126"/>
      <c r="D56" s="48" t="s">
        <v>63</v>
      </c>
      <c r="E56" s="47"/>
      <c r="F56" s="47">
        <v>0.58</v>
      </c>
      <c r="G56" s="47">
        <v>0.58</v>
      </c>
      <c r="H56" s="47">
        <v>0.52</v>
      </c>
      <c r="I56" s="47">
        <v>0.65</v>
      </c>
    </row>
    <row r="57" spans="1:9" s="30" customFormat="1" ht="12.75">
      <c r="A57" s="37">
        <v>42</v>
      </c>
      <c r="B57" s="26" t="s">
        <v>37</v>
      </c>
      <c r="C57" s="26"/>
      <c r="D57" s="33" t="s">
        <v>50</v>
      </c>
      <c r="E57" s="18" t="s">
        <v>31</v>
      </c>
      <c r="F57" s="34">
        <f>(F23*F11)/(F56*F50*F17*F34)</f>
        <v>2.2849137931034487</v>
      </c>
      <c r="G57" s="34">
        <f>(G23*G11)/(G56*G50*G17*G34)</f>
        <v>1.351293103448276</v>
      </c>
      <c r="H57" s="34">
        <f>(H23*H11)/(H56*H50*H17*H34)</f>
        <v>0.6632307692307693</v>
      </c>
      <c r="I57" s="34">
        <f>(I23*I11)/(I56*I50*I17*I34)</f>
        <v>0.720747745328216</v>
      </c>
    </row>
    <row r="58" spans="1:9" s="30" customFormat="1" ht="12.75">
      <c r="A58" s="37">
        <v>43</v>
      </c>
      <c r="B58" s="26" t="s">
        <v>38</v>
      </c>
      <c r="C58" s="26"/>
      <c r="D58" s="27" t="s">
        <v>74</v>
      </c>
      <c r="E58" s="18" t="s">
        <v>31</v>
      </c>
      <c r="F58" s="18">
        <v>2</v>
      </c>
      <c r="G58" s="18">
        <v>2</v>
      </c>
      <c r="H58" s="18">
        <v>2</v>
      </c>
      <c r="I58" s="18">
        <v>1</v>
      </c>
    </row>
    <row r="59" spans="1:9" s="30" customFormat="1" ht="12.75">
      <c r="A59" s="37">
        <v>44</v>
      </c>
      <c r="B59" s="26" t="s">
        <v>39</v>
      </c>
      <c r="C59" s="26"/>
      <c r="D59" s="27" t="s">
        <v>75</v>
      </c>
      <c r="E59" s="18" t="s">
        <v>31</v>
      </c>
      <c r="F59" s="34">
        <f>F57/F37</f>
        <v>1.1424568965517243</v>
      </c>
      <c r="G59" s="34">
        <v>1</v>
      </c>
      <c r="H59" s="34">
        <v>2</v>
      </c>
      <c r="I59" s="34">
        <v>1</v>
      </c>
    </row>
    <row r="60" spans="1:9" s="30" customFormat="1" ht="12.75">
      <c r="A60" s="72">
        <v>45</v>
      </c>
      <c r="B60" s="73" t="s">
        <v>95</v>
      </c>
      <c r="C60" s="73"/>
      <c r="D60" s="74" t="s">
        <v>76</v>
      </c>
      <c r="E60" s="71" t="s">
        <v>31</v>
      </c>
      <c r="F60" s="69">
        <f>F58/F37</f>
        <v>1</v>
      </c>
      <c r="G60" s="69">
        <v>1</v>
      </c>
      <c r="H60" s="69">
        <v>2</v>
      </c>
      <c r="I60" s="69">
        <v>1</v>
      </c>
    </row>
    <row r="61" spans="1:9" s="30" customFormat="1" ht="12.75">
      <c r="A61" s="37">
        <v>46</v>
      </c>
      <c r="B61" s="26" t="s">
        <v>40</v>
      </c>
      <c r="C61" s="26"/>
      <c r="D61" s="27" t="s">
        <v>57</v>
      </c>
      <c r="E61" s="18" t="s">
        <v>13</v>
      </c>
      <c r="F61" s="18">
        <f>F23</f>
        <v>300</v>
      </c>
      <c r="G61" s="18">
        <f>G23</f>
        <v>200</v>
      </c>
      <c r="H61" s="18">
        <f>H23</f>
        <v>75</v>
      </c>
      <c r="I61" s="18">
        <f>I23</f>
        <v>75</v>
      </c>
    </row>
    <row r="62" spans="1:9" s="30" customFormat="1" ht="12.75">
      <c r="A62" s="37">
        <v>47</v>
      </c>
      <c r="B62" s="134" t="s">
        <v>41</v>
      </c>
      <c r="C62" s="121"/>
      <c r="D62" s="27" t="s">
        <v>66</v>
      </c>
      <c r="E62" s="18" t="s">
        <v>13</v>
      </c>
      <c r="F62" s="34">
        <f>(F58*F34*F50*F56*F17)/F11</f>
        <v>262.59196378041884</v>
      </c>
      <c r="G62" s="34">
        <f>(G58*G34*G50*G56*G17)/G11</f>
        <v>296.01275917065396</v>
      </c>
      <c r="H62" s="34">
        <f>(H58*H34*H50*H56*H17)/H11</f>
        <v>226.16562282533053</v>
      </c>
      <c r="I62" s="34">
        <f>(I58*I34*I50*I56*I17)/I11</f>
        <v>104.05859815190445</v>
      </c>
    </row>
    <row r="63" spans="1:9" s="30" customFormat="1" ht="12.75">
      <c r="A63" s="37">
        <v>48</v>
      </c>
      <c r="B63" s="26" t="s">
        <v>64</v>
      </c>
      <c r="C63" s="26"/>
      <c r="D63" s="27" t="s">
        <v>65</v>
      </c>
      <c r="E63" s="18" t="s">
        <v>33</v>
      </c>
      <c r="F63" s="28">
        <f>((F58*F33)+(F47*F49))/1000</f>
        <v>0.036</v>
      </c>
      <c r="G63" s="28">
        <f>((G58*G33)+(G47*G49))/1000</f>
        <v>0.036</v>
      </c>
      <c r="H63" s="28">
        <f>((H58*H33)+(H47*H49))/1000</f>
        <v>0.3</v>
      </c>
      <c r="I63" s="28">
        <f>((I58*I33)+(I47*I49))/1000</f>
        <v>0.4</v>
      </c>
    </row>
    <row r="64" spans="1:9" s="30" customFormat="1" ht="14.25">
      <c r="A64" s="37">
        <v>49</v>
      </c>
      <c r="B64" s="134" t="s">
        <v>42</v>
      </c>
      <c r="C64" s="120"/>
      <c r="D64" s="121"/>
      <c r="E64" s="18" t="s">
        <v>34</v>
      </c>
      <c r="F64" s="112">
        <f>((F58*F33)+(F47*F49))/F11</f>
        <v>8.488964346349745</v>
      </c>
      <c r="G64" s="112">
        <f>((G58*G33)+(G47*G49))/G11</f>
        <v>9.569377990430622</v>
      </c>
      <c r="H64" s="112">
        <f>((H58*H33)+(H47*H49))/H11</f>
        <v>7.248898167478543</v>
      </c>
      <c r="I64" s="112">
        <f>((I58*I33)+(I47*I49))/I11</f>
        <v>3.00503343099692</v>
      </c>
    </row>
    <row r="65" spans="1:9" s="30" customFormat="1" ht="12.75">
      <c r="A65" s="37">
        <v>50</v>
      </c>
      <c r="B65" s="26" t="s">
        <v>43</v>
      </c>
      <c r="C65" s="26"/>
      <c r="D65" s="27"/>
      <c r="E65" s="35" t="s">
        <v>35</v>
      </c>
      <c r="F65" s="29">
        <f>F64/(F23/100)</f>
        <v>2.8296547821165814</v>
      </c>
      <c r="G65" s="29">
        <f>G64/(G23/100)</f>
        <v>4.784688995215311</v>
      </c>
      <c r="H65" s="29">
        <f>H64/(H23/100)</f>
        <v>9.665197556638057</v>
      </c>
      <c r="I65" s="29">
        <f>I64/(I23/100)</f>
        <v>4.006711241329227</v>
      </c>
    </row>
    <row r="66" spans="6:7" ht="12.75">
      <c r="F66" s="104" t="s">
        <v>177</v>
      </c>
      <c r="G66" s="61"/>
    </row>
    <row r="67" spans="6:7" ht="12.75">
      <c r="F67" s="61"/>
      <c r="G67" s="61"/>
    </row>
    <row r="68" spans="6:7" ht="12.75">
      <c r="F68" s="61"/>
      <c r="G68" s="61"/>
    </row>
    <row r="69" spans="6:7" ht="12.75">
      <c r="F69" s="61"/>
      <c r="G69" s="61"/>
    </row>
    <row r="70" spans="3:7" ht="12.75">
      <c r="C70" s="25" t="s">
        <v>178</v>
      </c>
      <c r="F70" s="61"/>
      <c r="G70" s="61"/>
    </row>
    <row r="71" spans="4:7" ht="12.75">
      <c r="D71" s="105" t="s">
        <v>182</v>
      </c>
      <c r="E71" s="107" t="s">
        <v>183</v>
      </c>
      <c r="F71" s="109" t="s">
        <v>184</v>
      </c>
      <c r="G71" s="111" t="s">
        <v>185</v>
      </c>
    </row>
    <row r="72" spans="3:7" ht="12.75">
      <c r="C72" s="25" t="s">
        <v>179</v>
      </c>
      <c r="D72" s="106">
        <v>10.7</v>
      </c>
      <c r="E72" s="108">
        <v>12.3</v>
      </c>
      <c r="F72" s="110">
        <v>13.9</v>
      </c>
      <c r="G72" s="111">
        <v>15.5</v>
      </c>
    </row>
    <row r="73" spans="3:7" ht="12.75">
      <c r="C73" s="25" t="s">
        <v>180</v>
      </c>
      <c r="D73" s="106">
        <v>9.7</v>
      </c>
      <c r="E73" s="108">
        <v>11.2</v>
      </c>
      <c r="F73" s="110">
        <v>12.6</v>
      </c>
      <c r="G73" s="111">
        <v>14.1</v>
      </c>
    </row>
    <row r="74" spans="6:7" ht="12.75">
      <c r="F74" s="61"/>
      <c r="G74" s="61"/>
    </row>
    <row r="75" spans="3:7" ht="12.75">
      <c r="C75" s="25" t="s">
        <v>181</v>
      </c>
      <c r="F75" s="61"/>
      <c r="G75" s="61"/>
    </row>
    <row r="76" spans="6:7" ht="12.75">
      <c r="F76" s="61"/>
      <c r="G76" s="61"/>
    </row>
    <row r="77" spans="6:7" ht="12.75">
      <c r="F77" s="61"/>
      <c r="G77" s="61"/>
    </row>
    <row r="78" spans="6:7" ht="12.75">
      <c r="F78" s="61"/>
      <c r="G78" s="61"/>
    </row>
    <row r="79" spans="6:7" ht="12.75">
      <c r="F79" s="61"/>
      <c r="G79" s="61"/>
    </row>
    <row r="80" spans="3:7" ht="12.75">
      <c r="C80" s="119" t="s">
        <v>186</v>
      </c>
      <c r="D80" s="120"/>
      <c r="E80" s="121"/>
      <c r="F80" s="61"/>
      <c r="G80" s="61"/>
    </row>
    <row r="81" spans="6:7" ht="12.75">
      <c r="F81" s="61"/>
      <c r="G81" s="61"/>
    </row>
    <row r="82" spans="6:7" ht="12.75">
      <c r="F82" s="61"/>
      <c r="G82" s="61"/>
    </row>
    <row r="83" spans="6:7" ht="12.75">
      <c r="F83" s="61"/>
      <c r="G83" s="61"/>
    </row>
    <row r="84" spans="6:7" ht="12.75">
      <c r="F84" s="61"/>
      <c r="G84" s="61"/>
    </row>
    <row r="85" spans="6:7" ht="12.75">
      <c r="F85" s="61"/>
      <c r="G85" s="61"/>
    </row>
    <row r="86" spans="6:7" ht="12.75">
      <c r="F86" s="61"/>
      <c r="G86" s="61"/>
    </row>
    <row r="87" spans="6:7" ht="12.75">
      <c r="F87" s="61"/>
      <c r="G87" s="61"/>
    </row>
    <row r="88" spans="6:7" ht="12.75">
      <c r="F88" s="61"/>
      <c r="G88" s="61"/>
    </row>
    <row r="89" spans="6:7" ht="12.75">
      <c r="F89" s="61"/>
      <c r="G89" s="61"/>
    </row>
    <row r="90" spans="6:7" ht="12.75">
      <c r="F90" s="61"/>
      <c r="G90" s="61"/>
    </row>
    <row r="91" spans="6:7" ht="12.75">
      <c r="F91" s="61"/>
      <c r="G91" s="61"/>
    </row>
    <row r="92" spans="6:7" ht="12.75">
      <c r="F92" s="61"/>
      <c r="G92" s="61"/>
    </row>
    <row r="93" spans="6:7" ht="12.75">
      <c r="F93" s="61"/>
      <c r="G93" s="61"/>
    </row>
    <row r="94" spans="6:7" ht="12.75">
      <c r="F94" s="61"/>
      <c r="G94" s="61"/>
    </row>
    <row r="95" spans="6:7" ht="12.75">
      <c r="F95" s="61"/>
      <c r="G95" s="61"/>
    </row>
    <row r="96" spans="6:7" ht="12.75">
      <c r="F96" s="61"/>
      <c r="G96" s="61"/>
    </row>
    <row r="97" spans="6:7" ht="12.75">
      <c r="F97" s="61"/>
      <c r="G97" s="61"/>
    </row>
    <row r="98" spans="6:7" ht="12.75">
      <c r="F98" s="61"/>
      <c r="G98" s="61"/>
    </row>
    <row r="99" spans="6:7" ht="12.75">
      <c r="F99" s="61"/>
      <c r="G99" s="61"/>
    </row>
    <row r="100" spans="6:7" ht="12.75">
      <c r="F100" s="61"/>
      <c r="G100" s="61"/>
    </row>
    <row r="101" spans="6:7" ht="12.75">
      <c r="F101" s="61"/>
      <c r="G101" s="61"/>
    </row>
    <row r="102" spans="6:7" ht="12.75">
      <c r="F102" s="61"/>
      <c r="G102" s="61"/>
    </row>
    <row r="103" spans="6:7" ht="12.75">
      <c r="F103" s="61"/>
      <c r="G103" s="61"/>
    </row>
    <row r="104" spans="6:7" ht="12.75">
      <c r="F104" s="61"/>
      <c r="G104" s="61"/>
    </row>
    <row r="105" spans="6:7" ht="12.75">
      <c r="F105" s="61"/>
      <c r="G105" s="61"/>
    </row>
    <row r="106" spans="6:7" ht="12.75">
      <c r="F106" s="61"/>
      <c r="G106" s="61"/>
    </row>
    <row r="107" spans="6:7" ht="12.75">
      <c r="F107" s="61"/>
      <c r="G107" s="61"/>
    </row>
    <row r="108" spans="6:7" ht="12.75">
      <c r="F108" s="61"/>
      <c r="G108" s="61"/>
    </row>
    <row r="109" spans="6:7" ht="12.75">
      <c r="F109" s="61"/>
      <c r="G109" s="61"/>
    </row>
    <row r="110" spans="6:7" ht="12.75">
      <c r="F110" s="61"/>
      <c r="G110" s="61"/>
    </row>
    <row r="111" spans="6:7" ht="12.75">
      <c r="F111" s="61"/>
      <c r="G111" s="61"/>
    </row>
    <row r="112" spans="6:7" ht="12.75">
      <c r="F112" s="61"/>
      <c r="G112" s="61"/>
    </row>
    <row r="113" spans="6:7" ht="12.75">
      <c r="F113" s="61"/>
      <c r="G113" s="61"/>
    </row>
    <row r="114" spans="6:7" ht="12.75">
      <c r="F114" s="61"/>
      <c r="G114" s="61"/>
    </row>
    <row r="115" spans="6:7" ht="12.75">
      <c r="F115" s="61"/>
      <c r="G115" s="61"/>
    </row>
    <row r="116" spans="6:7" ht="12.75">
      <c r="F116" s="61"/>
      <c r="G116" s="61"/>
    </row>
    <row r="117" spans="6:7" ht="12.75">
      <c r="F117" s="61"/>
      <c r="G117" s="61"/>
    </row>
    <row r="118" spans="6:7" ht="12.75">
      <c r="F118" s="61"/>
      <c r="G118" s="61"/>
    </row>
    <row r="119" spans="6:7" ht="12.75">
      <c r="F119" s="61"/>
      <c r="G119" s="61"/>
    </row>
    <row r="120" spans="6:7" ht="12.75">
      <c r="F120" s="61"/>
      <c r="G120" s="61"/>
    </row>
    <row r="121" spans="6:7" ht="12.75">
      <c r="F121" s="61"/>
      <c r="G121" s="61"/>
    </row>
    <row r="122" spans="6:7" ht="12.75">
      <c r="F122" s="61"/>
      <c r="G122" s="61"/>
    </row>
    <row r="123" spans="6:7" ht="12.75">
      <c r="F123" s="61"/>
      <c r="G123" s="61"/>
    </row>
    <row r="124" spans="6:7" ht="12.75">
      <c r="F124" s="61"/>
      <c r="G124" s="61"/>
    </row>
    <row r="125" spans="6:7" ht="12.75">
      <c r="F125" s="61"/>
      <c r="G125" s="61"/>
    </row>
    <row r="126" spans="6:7" ht="12.75">
      <c r="F126" s="61"/>
      <c r="G126" s="61"/>
    </row>
    <row r="127" spans="6:7" ht="12.75">
      <c r="F127" s="61"/>
      <c r="G127" s="61"/>
    </row>
    <row r="128" spans="6:7" ht="12.75">
      <c r="F128" s="61"/>
      <c r="G128" s="61"/>
    </row>
    <row r="129" spans="6:7" ht="12.75">
      <c r="F129" s="61"/>
      <c r="G129" s="61"/>
    </row>
    <row r="130" spans="6:7" ht="12.75">
      <c r="F130" s="61"/>
      <c r="G130" s="61"/>
    </row>
    <row r="131" spans="6:7" ht="12.75">
      <c r="F131" s="61"/>
      <c r="G131" s="61"/>
    </row>
    <row r="132" spans="6:7" ht="12.75">
      <c r="F132" s="61"/>
      <c r="G132" s="61"/>
    </row>
    <row r="133" spans="6:7" ht="12.75">
      <c r="F133" s="61"/>
      <c r="G133" s="61"/>
    </row>
    <row r="134" spans="6:7" ht="12.75">
      <c r="F134" s="61"/>
      <c r="G134" s="61"/>
    </row>
    <row r="135" spans="6:7" ht="12.75">
      <c r="F135" s="61"/>
      <c r="G135" s="61"/>
    </row>
    <row r="136" spans="6:7" ht="12.75">
      <c r="F136" s="61"/>
      <c r="G136" s="61"/>
    </row>
    <row r="137" spans="6:7" ht="12.75">
      <c r="F137" s="61"/>
      <c r="G137" s="61"/>
    </row>
    <row r="138" spans="6:7" ht="12.75">
      <c r="F138" s="61"/>
      <c r="G138" s="61"/>
    </row>
    <row r="139" spans="6:7" ht="12.75">
      <c r="F139" s="61"/>
      <c r="G139" s="61"/>
    </row>
    <row r="140" spans="6:7" ht="12.75">
      <c r="F140" s="61"/>
      <c r="G140" s="61"/>
    </row>
    <row r="141" spans="6:7" ht="12.75">
      <c r="F141" s="61"/>
      <c r="G141" s="61"/>
    </row>
    <row r="142" spans="6:7" ht="12.75">
      <c r="F142" s="61"/>
      <c r="G142" s="61"/>
    </row>
    <row r="143" spans="6:7" ht="12.75">
      <c r="F143" s="61"/>
      <c r="G143" s="61"/>
    </row>
    <row r="144" spans="6:7" ht="12.75">
      <c r="F144" s="61"/>
      <c r="G144" s="61"/>
    </row>
    <row r="145" spans="6:7" ht="12.75">
      <c r="F145" s="61"/>
      <c r="G145" s="61"/>
    </row>
    <row r="146" spans="6:7" ht="12.75">
      <c r="F146" s="61"/>
      <c r="G146" s="61"/>
    </row>
    <row r="147" spans="6:7" ht="12.75">
      <c r="F147" s="61"/>
      <c r="G147" s="61"/>
    </row>
    <row r="148" spans="6:7" ht="12.75">
      <c r="F148" s="61"/>
      <c r="G148" s="61"/>
    </row>
    <row r="149" spans="6:7" ht="12.75">
      <c r="F149" s="61"/>
      <c r="G149" s="61"/>
    </row>
    <row r="150" spans="6:7" ht="12.75">
      <c r="F150" s="61"/>
      <c r="G150" s="61"/>
    </row>
    <row r="151" spans="6:7" ht="12.75">
      <c r="F151" s="61"/>
      <c r="G151" s="61"/>
    </row>
    <row r="152" spans="6:7" ht="12.75">
      <c r="F152" s="61"/>
      <c r="G152" s="61"/>
    </row>
    <row r="153" spans="6:7" ht="12.75">
      <c r="F153" s="61"/>
      <c r="G153" s="61"/>
    </row>
    <row r="154" spans="6:7" ht="12.75">
      <c r="F154" s="61"/>
      <c r="G154" s="61"/>
    </row>
    <row r="155" spans="6:7" ht="12.75">
      <c r="F155" s="61"/>
      <c r="G155" s="61"/>
    </row>
    <row r="156" spans="6:7" ht="12.75">
      <c r="F156" s="61"/>
      <c r="G156" s="61"/>
    </row>
    <row r="157" spans="6:7" ht="12.75">
      <c r="F157" s="61"/>
      <c r="G157" s="61"/>
    </row>
    <row r="158" spans="6:7" ht="12.75">
      <c r="F158" s="61"/>
      <c r="G158" s="61"/>
    </row>
    <row r="159" spans="6:7" ht="12.75">
      <c r="F159" s="61"/>
      <c r="G159" s="61"/>
    </row>
    <row r="160" spans="6:7" ht="12.75">
      <c r="F160" s="61"/>
      <c r="G160" s="61"/>
    </row>
    <row r="161" spans="6:7" ht="12.75">
      <c r="F161" s="61"/>
      <c r="G161" s="61"/>
    </row>
    <row r="162" spans="6:7" ht="12.75">
      <c r="F162" s="61"/>
      <c r="G162" s="61"/>
    </row>
    <row r="163" spans="6:7" ht="12.75">
      <c r="F163" s="61"/>
      <c r="G163" s="61"/>
    </row>
    <row r="164" spans="6:7" ht="12.75">
      <c r="F164" s="61"/>
      <c r="G164" s="61"/>
    </row>
    <row r="165" spans="6:7" ht="12.75">
      <c r="F165" s="61"/>
      <c r="G165" s="61"/>
    </row>
    <row r="166" spans="6:7" ht="12.75">
      <c r="F166" s="61"/>
      <c r="G166" s="61"/>
    </row>
    <row r="167" spans="6:7" ht="12.75">
      <c r="F167" s="61"/>
      <c r="G167" s="61"/>
    </row>
    <row r="168" spans="6:7" ht="12.75">
      <c r="F168" s="61"/>
      <c r="G168" s="61"/>
    </row>
    <row r="169" spans="6:7" ht="12.75">
      <c r="F169" s="61"/>
      <c r="G169" s="61"/>
    </row>
    <row r="170" spans="6:7" ht="12.75">
      <c r="F170" s="61"/>
      <c r="G170" s="61"/>
    </row>
    <row r="171" spans="6:7" ht="12.75">
      <c r="F171" s="61"/>
      <c r="G171" s="61"/>
    </row>
    <row r="172" spans="6:7" ht="12.75">
      <c r="F172" s="61"/>
      <c r="G172" s="61"/>
    </row>
    <row r="173" spans="6:7" ht="12.75">
      <c r="F173" s="61"/>
      <c r="G173" s="61"/>
    </row>
    <row r="174" spans="6:7" ht="12.75">
      <c r="F174" s="61"/>
      <c r="G174" s="61"/>
    </row>
    <row r="175" spans="6:7" ht="12.75">
      <c r="F175" s="61"/>
      <c r="G175" s="61"/>
    </row>
    <row r="176" spans="6:7" ht="12.75">
      <c r="F176" s="61"/>
      <c r="G176" s="61"/>
    </row>
    <row r="177" spans="6:7" ht="12.75">
      <c r="F177" s="61"/>
      <c r="G177" s="61"/>
    </row>
    <row r="178" spans="6:7" ht="12.75">
      <c r="F178" s="61"/>
      <c r="G178" s="61"/>
    </row>
    <row r="179" spans="6:7" ht="12.75">
      <c r="F179" s="61"/>
      <c r="G179" s="61"/>
    </row>
    <row r="180" spans="6:7" ht="12.75">
      <c r="F180" s="61"/>
      <c r="G180" s="61"/>
    </row>
    <row r="181" spans="6:7" ht="12.75">
      <c r="F181" s="61"/>
      <c r="G181" s="61"/>
    </row>
    <row r="182" spans="6:7" ht="12.75">
      <c r="F182" s="61"/>
      <c r="G182" s="61"/>
    </row>
    <row r="183" spans="6:7" ht="12.75">
      <c r="F183" s="61"/>
      <c r="G183" s="61"/>
    </row>
    <row r="184" spans="6:7" ht="12.75">
      <c r="F184" s="61"/>
      <c r="G184" s="61"/>
    </row>
    <row r="185" spans="6:7" ht="12.75">
      <c r="F185" s="61"/>
      <c r="G185" s="61"/>
    </row>
    <row r="186" spans="6:7" ht="12.75">
      <c r="F186" s="61"/>
      <c r="G186" s="61"/>
    </row>
    <row r="187" spans="6:7" ht="12.75">
      <c r="F187" s="61"/>
      <c r="G187" s="61"/>
    </row>
    <row r="188" spans="6:7" ht="12.75">
      <c r="F188" s="61"/>
      <c r="G188" s="61"/>
    </row>
    <row r="189" spans="6:7" ht="12.75">
      <c r="F189" s="61"/>
      <c r="G189" s="61"/>
    </row>
    <row r="190" spans="6:7" ht="12.75">
      <c r="F190" s="61"/>
      <c r="G190" s="61"/>
    </row>
    <row r="191" spans="6:7" ht="12.75">
      <c r="F191" s="61"/>
      <c r="G191" s="61"/>
    </row>
    <row r="192" spans="6:7" ht="12.75">
      <c r="F192" s="61"/>
      <c r="G192" s="61"/>
    </row>
    <row r="193" spans="6:7" ht="12.75">
      <c r="F193" s="61"/>
      <c r="G193" s="61"/>
    </row>
    <row r="194" spans="6:7" ht="12.75">
      <c r="F194" s="61"/>
      <c r="G194" s="61"/>
    </row>
    <row r="195" spans="6:7" ht="12.75">
      <c r="F195" s="61"/>
      <c r="G195" s="61"/>
    </row>
  </sheetData>
  <sheetProtection/>
  <mergeCells count="20">
    <mergeCell ref="A4:C4"/>
    <mergeCell ref="A5:C5"/>
    <mergeCell ref="A8:E8"/>
    <mergeCell ref="B10:C10"/>
    <mergeCell ref="B11:C11"/>
    <mergeCell ref="B12:C12"/>
    <mergeCell ref="B13:C13"/>
    <mergeCell ref="B24:C24"/>
    <mergeCell ref="B25:C25"/>
    <mergeCell ref="B26:C26"/>
    <mergeCell ref="A29:E29"/>
    <mergeCell ref="B30:C30"/>
    <mergeCell ref="B64:D64"/>
    <mergeCell ref="C80:E80"/>
    <mergeCell ref="A40:E40"/>
    <mergeCell ref="B52:C52"/>
    <mergeCell ref="A53:E53"/>
    <mergeCell ref="A55:E55"/>
    <mergeCell ref="B56:C56"/>
    <mergeCell ref="B62:C6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13.140625" style="0" customWidth="1"/>
    <col min="2" max="2" width="32.00390625" style="0" customWidth="1"/>
  </cols>
  <sheetData>
    <row r="1" ht="12.75">
      <c r="A1" t="s">
        <v>113</v>
      </c>
    </row>
    <row r="2" spans="1:11" ht="26.25" customHeight="1" thickBot="1">
      <c r="A2" s="143" t="s">
        <v>131</v>
      </c>
      <c r="B2" s="143"/>
      <c r="D2" s="101" t="s">
        <v>166</v>
      </c>
      <c r="K2" s="25" t="s">
        <v>176</v>
      </c>
    </row>
    <row r="3" spans="1:4" ht="12.75">
      <c r="A3" s="90" t="s">
        <v>114</v>
      </c>
      <c r="B3" s="91" t="s">
        <v>115</v>
      </c>
      <c r="D3" s="101" t="s">
        <v>167</v>
      </c>
    </row>
    <row r="4" spans="1:4" ht="48" customHeight="1">
      <c r="A4" s="92" t="s">
        <v>116</v>
      </c>
      <c r="B4" s="93" t="s">
        <v>117</v>
      </c>
      <c r="D4" s="101" t="s">
        <v>168</v>
      </c>
    </row>
    <row r="5" spans="1:4" ht="24">
      <c r="A5" s="92" t="s">
        <v>118</v>
      </c>
      <c r="B5" s="93" t="s">
        <v>119</v>
      </c>
      <c r="D5" s="101" t="s">
        <v>171</v>
      </c>
    </row>
    <row r="6" spans="1:4" ht="120" customHeight="1">
      <c r="A6" s="92" t="s">
        <v>120</v>
      </c>
      <c r="B6" s="93" t="s">
        <v>121</v>
      </c>
      <c r="D6" s="101" t="s">
        <v>169</v>
      </c>
    </row>
    <row r="7" spans="1:4" ht="120" customHeight="1">
      <c r="A7" s="92" t="s">
        <v>122</v>
      </c>
      <c r="B7" s="93" t="s">
        <v>121</v>
      </c>
      <c r="D7" s="101" t="s">
        <v>170</v>
      </c>
    </row>
    <row r="8" spans="1:2" ht="24">
      <c r="A8" s="92" t="s">
        <v>123</v>
      </c>
      <c r="B8" s="93" t="s">
        <v>124</v>
      </c>
    </row>
    <row r="9" spans="1:2" ht="24">
      <c r="A9" s="92" t="s">
        <v>125</v>
      </c>
      <c r="B9" s="93" t="s">
        <v>126</v>
      </c>
    </row>
    <row r="10" spans="1:2" ht="24">
      <c r="A10" s="92" t="s">
        <v>127</v>
      </c>
      <c r="B10" s="93" t="s">
        <v>128</v>
      </c>
    </row>
    <row r="11" spans="1:2" ht="15.75" customHeight="1">
      <c r="A11" s="139" t="s">
        <v>129</v>
      </c>
      <c r="B11" s="140"/>
    </row>
    <row r="12" spans="1:2" ht="144" customHeight="1" thickBot="1">
      <c r="A12" s="141" t="s">
        <v>130</v>
      </c>
      <c r="B12" s="142"/>
    </row>
    <row r="15" ht="12.75">
      <c r="A15" s="25" t="s">
        <v>132</v>
      </c>
    </row>
    <row r="16" ht="23.25">
      <c r="A16" s="94" t="s">
        <v>133</v>
      </c>
    </row>
    <row r="18" spans="1:2" ht="30">
      <c r="A18" s="95" t="s">
        <v>134</v>
      </c>
      <c r="B18" s="96" t="s">
        <v>135</v>
      </c>
    </row>
    <row r="19" spans="1:2" ht="15">
      <c r="A19" s="95" t="s">
        <v>136</v>
      </c>
      <c r="B19" s="96" t="s">
        <v>137</v>
      </c>
    </row>
    <row r="20" spans="1:2" ht="15">
      <c r="A20" s="95" t="s">
        <v>123</v>
      </c>
      <c r="B20" s="96" t="s">
        <v>138</v>
      </c>
    </row>
    <row r="21" spans="1:2" ht="15">
      <c r="A21" s="95" t="s">
        <v>139</v>
      </c>
      <c r="B21" s="96" t="s">
        <v>140</v>
      </c>
    </row>
    <row r="22" spans="1:2" ht="15">
      <c r="A22" s="95" t="s">
        <v>141</v>
      </c>
      <c r="B22" s="96" t="s">
        <v>142</v>
      </c>
    </row>
    <row r="23" spans="1:2" ht="15">
      <c r="A23" s="95" t="s">
        <v>143</v>
      </c>
      <c r="B23" s="96" t="s">
        <v>144</v>
      </c>
    </row>
    <row r="24" spans="1:2" ht="15">
      <c r="A24" s="95" t="s">
        <v>145</v>
      </c>
      <c r="B24" s="96" t="s">
        <v>146</v>
      </c>
    </row>
    <row r="25" spans="1:2" ht="30">
      <c r="A25" s="95" t="s">
        <v>147</v>
      </c>
      <c r="B25" s="96" t="s">
        <v>148</v>
      </c>
    </row>
    <row r="26" spans="1:2" ht="15">
      <c r="A26" s="95" t="s">
        <v>149</v>
      </c>
      <c r="B26" s="96" t="s">
        <v>150</v>
      </c>
    </row>
    <row r="27" spans="1:2" ht="30">
      <c r="A27" s="95" t="s">
        <v>1</v>
      </c>
      <c r="B27" s="96" t="s">
        <v>151</v>
      </c>
    </row>
    <row r="28" spans="1:2" ht="15">
      <c r="A28" s="95" t="s">
        <v>2</v>
      </c>
      <c r="B28" s="96" t="s">
        <v>152</v>
      </c>
    </row>
    <row r="29" spans="1:2" ht="15">
      <c r="A29" s="95" t="s">
        <v>153</v>
      </c>
      <c r="B29" s="96" t="s">
        <v>152</v>
      </c>
    </row>
    <row r="30" spans="1:2" ht="15">
      <c r="A30" s="95" t="s">
        <v>154</v>
      </c>
      <c r="B30" s="96" t="s">
        <v>155</v>
      </c>
    </row>
    <row r="31" spans="1:2" ht="57">
      <c r="A31" s="95" t="s">
        <v>129</v>
      </c>
      <c r="B31" s="96" t="s">
        <v>156</v>
      </c>
    </row>
    <row r="32" ht="14.25">
      <c r="A32" s="97"/>
    </row>
    <row r="33" ht="15">
      <c r="A33" s="95" t="s">
        <v>27</v>
      </c>
    </row>
    <row r="34" spans="1:2" ht="60" customHeight="1">
      <c r="A34" s="144" t="s">
        <v>157</v>
      </c>
      <c r="B34" s="144"/>
    </row>
    <row r="38" ht="12.75">
      <c r="A38" s="25" t="s">
        <v>234</v>
      </c>
    </row>
  </sheetData>
  <sheetProtection/>
  <mergeCells count="4">
    <mergeCell ref="A11:B11"/>
    <mergeCell ref="A12:B12"/>
    <mergeCell ref="A2:B2"/>
    <mergeCell ref="A34:B3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G10"/>
  <sheetViews>
    <sheetView zoomScalePageLayoutView="0" workbookViewId="0" topLeftCell="A1">
      <selection activeCell="K23" sqref="K23"/>
    </sheetView>
  </sheetViews>
  <sheetFormatPr defaultColWidth="9.140625" defaultRowHeight="12.75"/>
  <cols>
    <col min="2" max="2" width="11.421875" style="0" customWidth="1"/>
    <col min="3" max="3" width="26.140625" style="0" customWidth="1"/>
  </cols>
  <sheetData>
    <row r="5" spans="2:7" ht="12.75">
      <c r="B5">
        <v>2436</v>
      </c>
      <c r="C5" s="98" t="s">
        <v>158</v>
      </c>
      <c r="D5" s="99" t="s">
        <v>68</v>
      </c>
      <c r="E5" s="100">
        <v>1</v>
      </c>
      <c r="F5" s="100">
        <v>10.8</v>
      </c>
      <c r="G5" s="100">
        <f>E5*F5</f>
        <v>10.8</v>
      </c>
    </row>
    <row r="6" spans="1:7" ht="12.75">
      <c r="A6" s="99"/>
      <c r="B6" s="98">
        <v>6111</v>
      </c>
      <c r="C6" s="98" t="s">
        <v>159</v>
      </c>
      <c r="D6" s="99" t="s">
        <v>68</v>
      </c>
      <c r="E6" s="100">
        <v>1</v>
      </c>
      <c r="F6" s="100">
        <v>6.11</v>
      </c>
      <c r="G6" s="100">
        <f>E6*F6</f>
        <v>6.11</v>
      </c>
    </row>
    <row r="7" spans="1:7" ht="31.5">
      <c r="A7" s="99"/>
      <c r="B7" s="98" t="s">
        <v>164</v>
      </c>
      <c r="C7" s="98" t="s">
        <v>160</v>
      </c>
      <c r="D7" s="99" t="s">
        <v>161</v>
      </c>
      <c r="E7" s="100">
        <v>4</v>
      </c>
      <c r="F7" s="100">
        <v>8.9</v>
      </c>
      <c r="G7" s="100">
        <f>E7*F7</f>
        <v>35.6</v>
      </c>
    </row>
    <row r="8" spans="1:7" ht="31.5">
      <c r="A8" s="99"/>
      <c r="B8" s="98" t="s">
        <v>164</v>
      </c>
      <c r="C8" s="98" t="s">
        <v>165</v>
      </c>
      <c r="D8" s="99" t="s">
        <v>161</v>
      </c>
      <c r="E8" s="100">
        <v>2</v>
      </c>
      <c r="F8" s="100">
        <v>43</v>
      </c>
      <c r="G8" s="100">
        <f>E8*F8</f>
        <v>86</v>
      </c>
    </row>
    <row r="9" spans="1:7" ht="63" customHeight="1">
      <c r="A9" s="99"/>
      <c r="B9" s="98" t="s">
        <v>162</v>
      </c>
      <c r="C9" s="98" t="s">
        <v>163</v>
      </c>
      <c r="D9" s="99" t="s">
        <v>161</v>
      </c>
      <c r="E9" s="100">
        <v>1</v>
      </c>
      <c r="F9" s="100">
        <v>183.76</v>
      </c>
      <c r="G9" s="100">
        <f>E9*F9</f>
        <v>183.76</v>
      </c>
    </row>
    <row r="10" ht="12.75">
      <c r="G10" s="100">
        <f>SUM(G5:G9)</f>
        <v>322.27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ESCOLA DA CIDADE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IFAL</cp:lastModifiedBy>
  <cp:lastPrinted>2015-05-28T14:04:16Z</cp:lastPrinted>
  <dcterms:created xsi:type="dcterms:W3CDTF">2007-11-09T15:53:15Z</dcterms:created>
  <dcterms:modified xsi:type="dcterms:W3CDTF">2015-05-28T15:53:15Z</dcterms:modified>
  <cp:category/>
  <cp:version/>
  <cp:contentType/>
  <cp:contentStatus/>
</cp:coreProperties>
</file>