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teio - LOA 2021 - Custeio" sheetId="1" state="visible" r:id="rId2"/>
    <sheet name="Rateio - LOA 2021 - Capital" sheetId="2" state="visible" r:id="rId3"/>
    <sheet name="Duodécimo" sheetId="3" state="visible" r:id="rId4"/>
    <sheet name="Distribuição Duodécimo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<sst xmlns="http://schemas.openxmlformats.org/spreadsheetml/2006/main" count="188" uniqueCount="73">
  <si>
    <t xml:space="preserve">RATEIO DO ORÇAMENTO INICIAL DO IFAL ENTRE AS SUAS UNIDADES – EXERCÍCIO 2021 </t>
  </si>
  <si>
    <t xml:space="preserve">VERSÃO JANEIRO 2021</t>
  </si>
  <si>
    <t xml:space="preserve">AÇÃO 20RL – FUNCIONAMENTO DOS INSTITUTOS FEDERAIS DE EPT</t>
  </si>
  <si>
    <t xml:space="preserve">OUTRAS DESPESAS CORRENTES – RECURSOS DO TESOURO</t>
  </si>
  <si>
    <t xml:space="preserve">REITORIA, CAMPI E EMPENHOS MULTICAMPI</t>
  </si>
  <si>
    <t xml:space="preserve">UNIDADE</t>
  </si>
  <si>
    <t xml:space="preserve">LOA 2020</t>
  </si>
  <si>
    <t xml:space="preserve">%</t>
  </si>
  <si>
    <t xml:space="preserve">LOA 2021</t>
  </si>
  <si>
    <t xml:space="preserve">DIFERENÇA</t>
  </si>
  <si>
    <t xml:space="preserve">RP 2021</t>
  </si>
  <si>
    <t xml:space="preserve">ORÇAMENTO INICIAL</t>
  </si>
  <si>
    <t xml:space="preserve">REITORIA</t>
  </si>
  <si>
    <t xml:space="preserve">CAMPUS ARAPIRACA</t>
  </si>
  <si>
    <t xml:space="preserve">CAMPUS BATALHA</t>
  </si>
  <si>
    <t xml:space="preserve">CAMPUS BENEDITO BENTES</t>
  </si>
  <si>
    <t xml:space="preserve">CAMPUS CORURIPE</t>
  </si>
  <si>
    <t xml:space="preserve">CAMPUS MACEIÓ</t>
  </si>
  <si>
    <t xml:space="preserve">CAMPUS MARAGOGI</t>
  </si>
  <si>
    <t xml:space="preserve">CAMPUS MARECHAL DEODORO</t>
  </si>
  <si>
    <t xml:space="preserve">CAMPUS MURICI</t>
  </si>
  <si>
    <t xml:space="preserve">CAMPUS PALMEIRA DOS ÍNDIOS</t>
  </si>
  <si>
    <t xml:space="preserve">CAMPUS PENEDO</t>
  </si>
  <si>
    <t xml:space="preserve">CAMPUS PIRANHAS</t>
  </si>
  <si>
    <t xml:space="preserve">CAMPUS RIO LARGO</t>
  </si>
  <si>
    <t xml:space="preserve">CAMPUS SANTANA DO IPANEMA</t>
  </si>
  <si>
    <t xml:space="preserve">CAMPUS SÃO MIGUEL DOS CAMPOS</t>
  </si>
  <si>
    <t xml:space="preserve">CAMPUS SATUBA</t>
  </si>
  <si>
    <t xml:space="preserve">CAMPUS VIÇOSA</t>
  </si>
  <si>
    <t xml:space="preserve">DIREAD</t>
  </si>
  <si>
    <t xml:space="preserve">EMPENHO MULTICAMPI</t>
  </si>
  <si>
    <t xml:space="preserve">TOTAL</t>
  </si>
  <si>
    <t xml:space="preserve">AÇÕES INSTITUCIONAIS</t>
  </si>
  <si>
    <t xml:space="preserve">PRÓ-REITORIA DE ADMINISTRAÇÃO</t>
  </si>
  <si>
    <t xml:space="preserve">DIRETORIA DE TECNOLOGIA DA INFORMAÇÃO</t>
  </si>
  <si>
    <t xml:space="preserve">DIRETORIA DE INFRAESTRUTURA E EXPANSÃO</t>
  </si>
  <si>
    <t xml:space="preserve">PRÓ-REITORIA DE DESENVOLVIMENTO INSTITUCIONAL</t>
  </si>
  <si>
    <t xml:space="preserve">DIRETORIA DE GESTÃO DE PESSOAS</t>
  </si>
  <si>
    <t xml:space="preserve">COORDENAÇÃO DE DESENVOLVIMENTO E CAPACITAÇÃO DE PESSOAL</t>
  </si>
  <si>
    <t xml:space="preserve">PROEX</t>
  </si>
  <si>
    <t xml:space="preserve">PRPPI</t>
  </si>
  <si>
    <t xml:space="preserve">COORDENAÇÃO DE QUALIFICAÇÃO ACADÊMICA</t>
  </si>
  <si>
    <t xml:space="preserve">COORDENAÇÃO DO NÚCLEO DE INOVAÇÃO TECNOLÓGICA</t>
  </si>
  <si>
    <t xml:space="preserve">COORDENAÇÃO DE PÓS-GRADUAÇÃO</t>
  </si>
  <si>
    <t xml:space="preserve">PROEN</t>
  </si>
  <si>
    <t xml:space="preserve">GABINETE DA REITORIA</t>
  </si>
  <si>
    <t xml:space="preserve">DEPARTAMENTO DE SELEÇÃO E INGRESSOS</t>
  </si>
  <si>
    <t xml:space="preserve">COMISSÃO PERMANENTE DO PESSOAL DOCENTE</t>
  </si>
  <si>
    <t xml:space="preserve">COORDENAÇÃO DE RELAÇÕES INTERNACIONAIS</t>
  </si>
  <si>
    <t xml:space="preserve">DIRETORIA DE ARTICULAÇÃO DE ENSINO</t>
  </si>
  <si>
    <t xml:space="preserve">COMISSÃO PERMANENTE DE CONCURSOS</t>
  </si>
  <si>
    <t xml:space="preserve">RESUMO</t>
  </si>
  <si>
    <t xml:space="preserve">RP 2021 E OUTRAS REDUÇÕES</t>
  </si>
  <si>
    <t xml:space="preserve">CAMPI E REITORIA</t>
  </si>
  <si>
    <t xml:space="preserve">RESERVA TÉCNICA</t>
  </si>
  <si>
    <t xml:space="preserve">AÇÃO 2994 – ASSISTÊNCIA AOS ESTUDANTES DOS INSTITUTOS FEDERAIS DE EPT</t>
  </si>
  <si>
    <t xml:space="preserve">DIRETORIA DE POLÍTICAS ESTUDANTIS/PROEN</t>
  </si>
  <si>
    <t xml:space="preserve">DPE/PROEN</t>
  </si>
  <si>
    <t xml:space="preserve">INVESTIMENTOS – RECURSOS DO TESOURO</t>
  </si>
  <si>
    <t xml:space="preserve">Ação 20RL – Funcionamento de Instituições Federais de Educação Profissional e Tecnológica </t>
  </si>
  <si>
    <t xml:space="preserve">PRDI</t>
  </si>
  <si>
    <r>
      <rPr>
        <sz val="11"/>
        <color rgb="FF000000"/>
        <rFont val="Arial"/>
        <family val="0"/>
        <charset val="1"/>
      </rPr>
      <t xml:space="preserve">Ação 20RL - </t>
    </r>
    <r>
      <rPr>
        <sz val="11"/>
        <color rgb="FF000000"/>
        <rFont val="Arial"/>
        <family val="2"/>
        <charset val="1"/>
      </rPr>
      <t xml:space="preserve">Reestruturação e Modernização de Instituições Federais de Educação Profissional e Tecnológica</t>
    </r>
  </si>
  <si>
    <t xml:space="preserve">ALTERAÇÃO ORÇAMENTÁRIA</t>
  </si>
  <si>
    <t xml:space="preserve">RP</t>
  </si>
  <si>
    <t xml:space="preserve">AI</t>
  </si>
  <si>
    <t xml:space="preserve">RT</t>
  </si>
  <si>
    <t xml:space="preserve">TOTAL GERAL</t>
  </si>
  <si>
    <t xml:space="preserve">PROPOSTA DE RATEIO DO ORÇAMENTO INICIAL DO IFAL ENTRE AS SUAS UNIDADES – EXERCÍCIO 2021</t>
  </si>
  <si>
    <t xml:space="preserve">RECURSOS DO TESOURO</t>
  </si>
  <si>
    <t xml:space="preserve">DUODÉCIMO (1/18)</t>
  </si>
  <si>
    <t xml:space="preserve">1º DUODÉCIMO (1/18)</t>
  </si>
  <si>
    <t xml:space="preserve">TOTAL – AÇÃO 20RL</t>
  </si>
  <si>
    <t xml:space="preserve">2º DUODÉCIMO (1/18)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</si>
</sst>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0.00"/>
    <numFmt numFmtId="168" formatCode="#,##0.000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CCFF00"/>
        <bgColor rgb="FFFFFF00"/>
      </patternFill>
    </fill>
    <fill>
      <patternFill patternType="solid">
        <fgColor rgb="FFCCCCCC"/>
        <bgColor rgb="FFCCCCFF"/>
      </patternFill>
    </fill>
    <fill>
      <patternFill patternType="solid">
        <fgColor rgb="FF99FF99"/>
        <bgColor rgb="FFCCFFFF"/>
      </patternFill>
    </fill>
    <fill>
      <patternFill patternType="solid">
        <fgColor rgb="FFFF99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9" activeCellId="0" sqref="E9"/>
    </sheetView>
  </sheetViews>
  <sheetFormatPr defaultColWidth="10.4921875" defaultRowHeight="15" zeroHeight="false" outlineLevelRow="0" outlineLevelCol="0"/>
  <cols>
    <col collapsed="false" customWidth="true" hidden="false" outlineLevel="0" max="1" min="1" style="1" width="39.52"/>
    <col collapsed="false" customWidth="true" hidden="false" outlineLevel="0" max="2" min="2" style="2" width="18.61"/>
    <col collapsed="false" customWidth="true" hidden="false" outlineLevel="0" max="3" min="3" style="3" width="9.3"/>
    <col collapsed="false" customWidth="true" hidden="false" outlineLevel="0" max="5" min="4" style="2" width="18.61"/>
    <col collapsed="false" customWidth="true" hidden="false" outlineLevel="0" max="6" min="6" style="4" width="9.3"/>
    <col collapsed="false" customWidth="true" hidden="false" outlineLevel="0" max="8" min="7" style="1" width="18.61"/>
    <col collapsed="false" customWidth="false" hidden="false" outlineLevel="0" max="1024" min="9" style="1" width="10.5"/>
  </cols>
  <sheetData>
    <row r="1" customFormat="false" ht="21.8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</row>
    <row r="2" customFormat="false" ht="19.8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</row>
    <row r="3" customFormat="false" ht="19.85" hidden="false" customHeight="true" outlineLevel="0" collapsed="false">
      <c r="A3" s="5"/>
    </row>
    <row r="4" customFormat="false" ht="19.8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</row>
    <row r="5" customFormat="false" ht="19.85" hidden="false" customHeight="true" outlineLevel="0" collapsed="false">
      <c r="A5" s="5" t="s">
        <v>3</v>
      </c>
      <c r="B5" s="5"/>
      <c r="C5" s="5"/>
      <c r="D5" s="5"/>
      <c r="E5" s="5"/>
      <c r="F5" s="5"/>
      <c r="G5" s="5"/>
      <c r="H5" s="5"/>
    </row>
    <row r="6" customFormat="false" ht="19.85" hidden="false" customHeight="true" outlineLevel="0" collapsed="false">
      <c r="A6" s="5"/>
      <c r="B6" s="5"/>
      <c r="C6" s="7"/>
      <c r="D6" s="5"/>
      <c r="E6" s="5"/>
      <c r="F6" s="5"/>
      <c r="G6" s="5"/>
      <c r="H6" s="5"/>
    </row>
    <row r="7" customFormat="false" ht="27.05" hidden="false" customHeight="true" outlineLevel="0" collapsed="false">
      <c r="A7" s="8" t="s">
        <v>4</v>
      </c>
      <c r="B7" s="8"/>
      <c r="C7" s="8"/>
      <c r="D7" s="8"/>
      <c r="E7" s="8"/>
      <c r="F7" s="8"/>
      <c r="G7" s="8"/>
      <c r="H7" s="8"/>
    </row>
    <row r="8" customFormat="false" ht="47.45" hidden="false" customHeight="true" outlineLevel="0" collapsed="false">
      <c r="A8" s="9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7</v>
      </c>
      <c r="G8" s="10" t="s">
        <v>10</v>
      </c>
      <c r="H8" s="10" t="s">
        <v>11</v>
      </c>
    </row>
    <row r="9" customFormat="false" ht="19.85" hidden="false" customHeight="true" outlineLevel="0" collapsed="false">
      <c r="A9" s="11" t="s">
        <v>12</v>
      </c>
      <c r="B9" s="12" t="n">
        <v>3396012.59538121</v>
      </c>
      <c r="C9" s="13" t="n">
        <f aca="false">(B9/$B$28)*100</f>
        <v>8.6721159427847</v>
      </c>
      <c r="D9" s="12" t="n">
        <f aca="false">(B9*(1-0.1964))</f>
        <v>2729035.72164834</v>
      </c>
      <c r="E9" s="12" t="n">
        <f aca="false">D9-B9</f>
        <v>-666976.87373287</v>
      </c>
      <c r="F9" s="14" t="n">
        <f aca="false">-(100*(1-(D9/B9)))</f>
        <v>-19.64</v>
      </c>
      <c r="G9" s="15" t="n">
        <v>-43360.5797139235</v>
      </c>
      <c r="H9" s="16" t="n">
        <f aca="false">D9+G9</f>
        <v>2685675.14193442</v>
      </c>
    </row>
    <row r="10" customFormat="false" ht="19.85" hidden="false" customHeight="true" outlineLevel="0" collapsed="false">
      <c r="A10" s="11" t="s">
        <v>13</v>
      </c>
      <c r="B10" s="12" t="n">
        <v>1757485.79744454</v>
      </c>
      <c r="C10" s="13" t="n">
        <f aca="false">(B10/$B$28)*100</f>
        <v>4.48794584094457</v>
      </c>
      <c r="D10" s="12" t="n">
        <f aca="false">(B10*(1-0.1964))</f>
        <v>1412315.58682643</v>
      </c>
      <c r="E10" s="12" t="n">
        <f aca="false">D10-B10</f>
        <v>-345170.210618108</v>
      </c>
      <c r="F10" s="14" t="n">
        <f aca="false">-(100*(1-(D10/B10)))</f>
        <v>-19.64</v>
      </c>
      <c r="G10" s="15" t="n">
        <v>-22439.7292047228</v>
      </c>
      <c r="H10" s="16" t="n">
        <f aca="false">D10+G10</f>
        <v>1389875.85762171</v>
      </c>
    </row>
    <row r="11" customFormat="false" ht="19.85" hidden="false" customHeight="true" outlineLevel="0" collapsed="false">
      <c r="A11" s="11" t="s">
        <v>14</v>
      </c>
      <c r="B11" s="12" t="n">
        <v>991003.792207702</v>
      </c>
      <c r="C11" s="13" t="n">
        <f aca="false">(B11/$B$28)*100</f>
        <v>2.53064426128838</v>
      </c>
      <c r="D11" s="12" t="n">
        <f aca="false">(B11*(1-0.1964))</f>
        <v>796370.647418109</v>
      </c>
      <c r="E11" s="12" t="n">
        <f aca="false">D11-B11</f>
        <v>-194633.144789593</v>
      </c>
      <c r="F11" s="14" t="n">
        <f aca="false">-(100*(1-(D11/B11)))</f>
        <v>-19.64</v>
      </c>
      <c r="G11" s="15" t="n">
        <v>-12653.2213064419</v>
      </c>
      <c r="H11" s="16" t="n">
        <f aca="false">D11+G11</f>
        <v>783717.426111667</v>
      </c>
    </row>
    <row r="12" customFormat="false" ht="19.85" hidden="false" customHeight="true" outlineLevel="0" collapsed="false">
      <c r="A12" s="11" t="s">
        <v>15</v>
      </c>
      <c r="B12" s="12" t="n">
        <v>818361.564723787</v>
      </c>
      <c r="C12" s="13" t="n">
        <f aca="false">(B12/$B$28)*100</f>
        <v>2.0897821115433</v>
      </c>
      <c r="D12" s="12" t="n">
        <f aca="false">(B12*(1-0.1964))</f>
        <v>657635.353412035</v>
      </c>
      <c r="E12" s="12" t="n">
        <f aca="false">D12-B12</f>
        <v>-160726.211311752</v>
      </c>
      <c r="F12" s="14" t="n">
        <f aca="false">-(100*(1-(D12/B12)))</f>
        <v>-19.64</v>
      </c>
      <c r="G12" s="15" t="n">
        <v>-10448.9105577165</v>
      </c>
      <c r="H12" s="16" t="n">
        <f aca="false">D12+G12</f>
        <v>647186.442854319</v>
      </c>
    </row>
    <row r="13" customFormat="false" ht="19.85" hidden="false" customHeight="true" outlineLevel="0" collapsed="false">
      <c r="A13" s="11" t="s">
        <v>16</v>
      </c>
      <c r="B13" s="12" t="n">
        <v>1577991.5244348</v>
      </c>
      <c r="C13" s="13" t="n">
        <f aca="false">(B13/$B$28)*100</f>
        <v>4.02958619035806</v>
      </c>
      <c r="D13" s="12" t="n">
        <f aca="false">(B13*(1-0.1964))</f>
        <v>1268073.98903581</v>
      </c>
      <c r="E13" s="12" t="n">
        <f aca="false">D13-B13</f>
        <v>-309917.535398995</v>
      </c>
      <c r="F13" s="14" t="n">
        <f aca="false">-(100*(1-(D13/B13)))</f>
        <v>-19.64</v>
      </c>
      <c r="G13" s="15" t="n">
        <v>-20147.9309517903</v>
      </c>
      <c r="H13" s="16" t="n">
        <f aca="false">D13+G13</f>
        <v>1247926.05808402</v>
      </c>
    </row>
    <row r="14" customFormat="false" ht="19.85" hidden="false" customHeight="true" outlineLevel="0" collapsed="false">
      <c r="A14" s="11" t="s">
        <v>17</v>
      </c>
      <c r="B14" s="12" t="n">
        <v>7783578.50847408</v>
      </c>
      <c r="C14" s="13" t="n">
        <f aca="false">(B14/$B$28)*100</f>
        <v>19.8762794245989</v>
      </c>
      <c r="D14" s="12" t="n">
        <f aca="false">(B14*(1-0.1964))</f>
        <v>6254883.68940977</v>
      </c>
      <c r="E14" s="12" t="n">
        <f aca="false">D14-B14</f>
        <v>-1528694.81906431</v>
      </c>
      <c r="F14" s="14" t="n">
        <f aca="false">-(100*(1-(D14/B14)))</f>
        <v>-19.64</v>
      </c>
      <c r="G14" s="15" t="n">
        <v>-99381.3971229947</v>
      </c>
      <c r="H14" s="16" t="n">
        <f aca="false">D14+G14</f>
        <v>6155502.29228678</v>
      </c>
    </row>
    <row r="15" customFormat="false" ht="19.85" hidden="false" customHeight="true" outlineLevel="0" collapsed="false">
      <c r="A15" s="11" t="s">
        <v>18</v>
      </c>
      <c r="B15" s="12" t="n">
        <v>1539784.05681758</v>
      </c>
      <c r="C15" s="13" t="n">
        <f aca="false">(B15/$B$28)*100</f>
        <v>3.93201894649467</v>
      </c>
      <c r="D15" s="12" t="n">
        <f aca="false">(B15*(1-0.1964))</f>
        <v>1237370.46805861</v>
      </c>
      <c r="E15" s="12" t="n">
        <f aca="false">D15-B15</f>
        <v>-302413.588758973</v>
      </c>
      <c r="F15" s="14" t="n">
        <f aca="false">-(100*(1-(D15/B15)))</f>
        <v>-19.64</v>
      </c>
      <c r="G15" s="15" t="n">
        <v>-19660.0947324733</v>
      </c>
      <c r="H15" s="16" t="n">
        <f aca="false">D15+G15</f>
        <v>1217710.37332613</v>
      </c>
    </row>
    <row r="16" customFormat="false" ht="19.85" hidden="false" customHeight="true" outlineLevel="0" collapsed="false">
      <c r="A16" s="11" t="s">
        <v>19</v>
      </c>
      <c r="B16" s="12" t="n">
        <v>2172275.49939224</v>
      </c>
      <c r="C16" s="13" t="n">
        <f aca="false">(B16/$B$28)*100</f>
        <v>5.54715992986045</v>
      </c>
      <c r="D16" s="12" t="n">
        <f aca="false">(B16*(1-0.1964))</f>
        <v>1745640.5913116</v>
      </c>
      <c r="E16" s="12" t="n">
        <f aca="false">D16-B16</f>
        <v>-426634.908080636</v>
      </c>
      <c r="F16" s="14" t="n">
        <f aca="false">-(100*(1-(D16/B16)))</f>
        <v>-19.64</v>
      </c>
      <c r="G16" s="15" t="n">
        <v>-27735.7996493022</v>
      </c>
      <c r="H16" s="16" t="n">
        <f aca="false">D16+G16</f>
        <v>1717904.7916623</v>
      </c>
    </row>
    <row r="17" customFormat="false" ht="19.85" hidden="false" customHeight="true" outlineLevel="0" collapsed="false">
      <c r="A17" s="11" t="s">
        <v>20</v>
      </c>
      <c r="B17" s="12" t="n">
        <v>1478406.03352262</v>
      </c>
      <c r="C17" s="13" t="n">
        <f aca="false">(B17/$B$28)*100</f>
        <v>3.77528297470329</v>
      </c>
      <c r="D17" s="12" t="n">
        <f aca="false">(B17*(1-0.1964))</f>
        <v>1188047.08853878</v>
      </c>
      <c r="E17" s="12" t="n">
        <f aca="false">D17-B17</f>
        <v>-290358.944983843</v>
      </c>
      <c r="F17" s="14" t="n">
        <f aca="false">-(100*(1-(D17/B17)))</f>
        <v>-19.64</v>
      </c>
      <c r="G17" s="15" t="n">
        <v>-18876.4148735164</v>
      </c>
      <c r="H17" s="16" t="n">
        <f aca="false">D17+G17</f>
        <v>1169170.67366526</v>
      </c>
    </row>
    <row r="18" customFormat="false" ht="19.85" hidden="false" customHeight="true" outlineLevel="0" collapsed="false">
      <c r="A18" s="11" t="s">
        <v>21</v>
      </c>
      <c r="B18" s="12" t="n">
        <v>2796951.02824941</v>
      </c>
      <c r="C18" s="13" t="n">
        <f aca="false">(B18/$B$28)*100</f>
        <v>7.14234206205794</v>
      </c>
      <c r="D18" s="12" t="n">
        <f aca="false">(B18*(1-0.1964))</f>
        <v>2247629.84630123</v>
      </c>
      <c r="E18" s="12" t="n">
        <f aca="false">D18-B18</f>
        <v>-549321.181948184</v>
      </c>
      <c r="F18" s="14" t="n">
        <f aca="false">-(100*(1-(D18/B18)))</f>
        <v>-19.64</v>
      </c>
      <c r="G18" s="15" t="n">
        <v>-35711.7103102897</v>
      </c>
      <c r="H18" s="16" t="n">
        <f aca="false">D18+G18</f>
        <v>2211918.13599094</v>
      </c>
    </row>
    <row r="19" customFormat="false" ht="19.85" hidden="false" customHeight="true" outlineLevel="0" collapsed="false">
      <c r="A19" s="11" t="s">
        <v>22</v>
      </c>
      <c r="B19" s="12" t="n">
        <v>2003180.97057924</v>
      </c>
      <c r="C19" s="13" t="n">
        <f aca="false">(B19/$B$28)*100</f>
        <v>5.11535724421927</v>
      </c>
      <c r="D19" s="12" t="n">
        <f aca="false">(B19*(1-0.1964))</f>
        <v>1609756.22795748</v>
      </c>
      <c r="E19" s="12" t="n">
        <f aca="false">D19-B19</f>
        <v>-393424.742621763</v>
      </c>
      <c r="F19" s="14" t="n">
        <f aca="false">-(100*(1-(D19/B19)))</f>
        <v>-19.64</v>
      </c>
      <c r="G19" s="15" t="n">
        <v>-25576.7862210963</v>
      </c>
      <c r="H19" s="16" t="n">
        <f aca="false">D19+G19</f>
        <v>1584179.44173638</v>
      </c>
    </row>
    <row r="20" customFormat="false" ht="19.85" hidden="false" customHeight="true" outlineLevel="0" collapsed="false">
      <c r="A20" s="11" t="s">
        <v>23</v>
      </c>
      <c r="B20" s="12" t="n">
        <v>2647918.30676029</v>
      </c>
      <c r="C20" s="13" t="n">
        <f aca="false">(B20/$B$28)*100</f>
        <v>6.76176955129041</v>
      </c>
      <c r="D20" s="12" t="n">
        <f aca="false">(B20*(1-0.1964))</f>
        <v>2127867.15131257</v>
      </c>
      <c r="E20" s="12" t="n">
        <f aca="false">D20-B20</f>
        <v>-520051.155447721</v>
      </c>
      <c r="F20" s="14" t="n">
        <f aca="false">-(100*(1-(D20/B20)))</f>
        <v>-19.64</v>
      </c>
      <c r="G20" s="15" t="n">
        <v>-33808.847756452</v>
      </c>
      <c r="H20" s="16" t="n">
        <f aca="false">D20+G20</f>
        <v>2094058.30355612</v>
      </c>
    </row>
    <row r="21" customFormat="false" ht="19.85" hidden="false" customHeight="true" outlineLevel="0" collapsed="false">
      <c r="A21" s="11" t="s">
        <v>24</v>
      </c>
      <c r="B21" s="12" t="n">
        <v>596673.756261713</v>
      </c>
      <c r="C21" s="13" t="n">
        <f aca="false">(B21/$B$28)*100</f>
        <v>1.52367632598182</v>
      </c>
      <c r="D21" s="12" t="n">
        <f aca="false">(B21*(1-0.1964))</f>
        <v>479487.030531913</v>
      </c>
      <c r="E21" s="12" t="n">
        <f aca="false">D21-B21</f>
        <v>-117186.7257298</v>
      </c>
      <c r="F21" s="14" t="n">
        <f aca="false">-(100*(1-(D21/B21)))</f>
        <v>-19.64</v>
      </c>
      <c r="G21" s="15" t="n">
        <v>-7618.38162990911</v>
      </c>
      <c r="H21" s="16" t="n">
        <f aca="false">D21+G21</f>
        <v>471868.648902003</v>
      </c>
    </row>
    <row r="22" customFormat="false" ht="19.85" hidden="false" customHeight="true" outlineLevel="0" collapsed="false">
      <c r="A22" s="11" t="s">
        <v>25</v>
      </c>
      <c r="B22" s="12" t="n">
        <v>1779547.10874265</v>
      </c>
      <c r="C22" s="13" t="n">
        <f aca="false">(B22/$B$28)*100</f>
        <v>4.54428198342157</v>
      </c>
      <c r="D22" s="12" t="n">
        <f aca="false">(B22*(1-0.1964))</f>
        <v>1430044.05658559</v>
      </c>
      <c r="E22" s="12" t="n">
        <f aca="false">D22-B22</f>
        <v>-349503.052157057</v>
      </c>
      <c r="F22" s="14" t="n">
        <f aca="false">-(100*(1-(D22/B22)))</f>
        <v>-19.64</v>
      </c>
      <c r="G22" s="15" t="n">
        <v>-22721.4099171078</v>
      </c>
      <c r="H22" s="16" t="n">
        <f aca="false">D22+G22</f>
        <v>1407322.64666849</v>
      </c>
    </row>
    <row r="23" customFormat="false" ht="19.85" hidden="false" customHeight="true" outlineLevel="0" collapsed="false">
      <c r="A23" s="11" t="s">
        <v>26</v>
      </c>
      <c r="B23" s="12" t="n">
        <v>1106396.54133921</v>
      </c>
      <c r="C23" s="13" t="n">
        <f aca="false">(B23/$B$28)*100</f>
        <v>2.82531316233607</v>
      </c>
      <c r="D23" s="12" t="n">
        <f aca="false">(B23*(1-0.1964))</f>
        <v>889100.260620189</v>
      </c>
      <c r="E23" s="12" t="n">
        <f aca="false">D23-B23</f>
        <v>-217296.280719021</v>
      </c>
      <c r="F23" s="14" t="n">
        <f aca="false">-(100*(1-(D23/B23)))</f>
        <v>-19.64</v>
      </c>
      <c r="G23" s="15" t="n">
        <v>-14126.5658116804</v>
      </c>
      <c r="H23" s="16" t="n">
        <f aca="false">D23+G23</f>
        <v>874973.694808509</v>
      </c>
    </row>
    <row r="24" customFormat="false" ht="19.85" hidden="false" customHeight="true" outlineLevel="0" collapsed="false">
      <c r="A24" s="11" t="s">
        <v>27</v>
      </c>
      <c r="B24" s="12" t="n">
        <v>4048631.53618272</v>
      </c>
      <c r="C24" s="13" t="n">
        <f aca="false">(B24/$B$28)*100</f>
        <v>10.3386548504394</v>
      </c>
      <c r="D24" s="12" t="n">
        <f aca="false">(B24*(1-0.1964))</f>
        <v>3253480.30247643</v>
      </c>
      <c r="E24" s="12" t="n">
        <f aca="false">D24-B24</f>
        <v>-795151.233706286</v>
      </c>
      <c r="F24" s="14" t="n">
        <f aca="false">-(100*(1-(D24/B24)))</f>
        <v>-19.64</v>
      </c>
      <c r="G24" s="15" t="n">
        <v>-51693.2742521968</v>
      </c>
      <c r="H24" s="16" t="n">
        <f aca="false">D24+G24</f>
        <v>3201787.02822424</v>
      </c>
    </row>
    <row r="25" customFormat="false" ht="19.85" hidden="false" customHeight="true" outlineLevel="0" collapsed="false">
      <c r="A25" s="11" t="s">
        <v>28</v>
      </c>
      <c r="B25" s="12" t="n">
        <v>974933.821672259</v>
      </c>
      <c r="C25" s="13" t="n">
        <f aca="false">(B25/$B$28)*100</f>
        <v>2.48960770922434</v>
      </c>
      <c r="D25" s="12" t="n">
        <f aca="false">(B25*(1-0.1964))</f>
        <v>783456.819095827</v>
      </c>
      <c r="E25" s="12" t="n">
        <f aca="false">D25-B25</f>
        <v>-191477.002576432</v>
      </c>
      <c r="F25" s="14" t="n">
        <f aca="false">-(100*(1-(D25/B25)))</f>
        <v>-19.64</v>
      </c>
      <c r="G25" s="15" t="n">
        <v>-12448.0385461217</v>
      </c>
      <c r="H25" s="16" t="n">
        <f aca="false">D25+G25</f>
        <v>771008.780549706</v>
      </c>
    </row>
    <row r="26" customFormat="false" ht="19.85" hidden="false" customHeight="true" outlineLevel="0" collapsed="false">
      <c r="A26" s="11" t="s">
        <v>29</v>
      </c>
      <c r="B26" s="12" t="n">
        <v>606435.999375115</v>
      </c>
      <c r="C26" s="13" t="n">
        <f aca="false">(B26/$B$28)*100</f>
        <v>1.54860535723931</v>
      </c>
      <c r="D26" s="12" t="n">
        <f aca="false">(B26*(1-0.1964))</f>
        <v>487331.969097842</v>
      </c>
      <c r="E26" s="12" t="n">
        <f aca="false">D26-B26</f>
        <v>-119104.030277273</v>
      </c>
      <c r="F26" s="14" t="n">
        <f aca="false">-(100*(1-(D26/B26)))</f>
        <v>-19.64</v>
      </c>
      <c r="G26" s="15" t="n">
        <v>-7743.02678619654</v>
      </c>
      <c r="H26" s="16" t="n">
        <f aca="false">D26+G26</f>
        <v>479588.942311646</v>
      </c>
    </row>
    <row r="27" customFormat="false" ht="19.85" hidden="false" customHeight="true" outlineLevel="0" collapsed="false">
      <c r="A27" s="11" t="s">
        <v>30</v>
      </c>
      <c r="B27" s="12" t="n">
        <v>1084569.842876</v>
      </c>
      <c r="C27" s="13" t="n">
        <f aca="false">(B27/$B$28)*100</f>
        <v>2.76957613121357</v>
      </c>
      <c r="D27" s="12" t="n">
        <f aca="false">(B27*(1-0.1964))</f>
        <v>871560.325735154</v>
      </c>
      <c r="E27" s="12" t="n">
        <f aca="false">D27-B27</f>
        <v>-213009.517140846</v>
      </c>
      <c r="F27" s="14" t="n">
        <f aca="false">-(100*(1-(D27/B27)))</f>
        <v>-19.64</v>
      </c>
      <c r="G27" s="15" t="n">
        <v>-13847.8806560679</v>
      </c>
      <c r="H27" s="16" t="n">
        <f aca="false">D27+G27</f>
        <v>857712.445079086</v>
      </c>
    </row>
    <row r="28" customFormat="false" ht="19.85" hidden="false" customHeight="true" outlineLevel="0" collapsed="false">
      <c r="A28" s="17" t="s">
        <v>31</v>
      </c>
      <c r="B28" s="18" t="n">
        <f aca="false">SUM(B9:B27)</f>
        <v>39160138.2844372</v>
      </c>
      <c r="C28" s="19" t="n">
        <f aca="false">SUM(C9:C27)</f>
        <v>100</v>
      </c>
      <c r="D28" s="18" t="n">
        <f aca="false">SUM(D9:D27)</f>
        <v>31469087.1253737</v>
      </c>
      <c r="E28" s="18" t="n">
        <f aca="false">SUM(E9:E27)</f>
        <v>-7691051.15906346</v>
      </c>
      <c r="F28" s="19" t="n">
        <f aca="false">-(100*(1-(D28/B28)))</f>
        <v>-19.64</v>
      </c>
      <c r="G28" s="20" t="n">
        <f aca="false">SUM(G9:G27)</f>
        <v>-500000</v>
      </c>
      <c r="H28" s="20" t="n">
        <f aca="false">SUM(H9:H27)</f>
        <v>30969087.1253737</v>
      </c>
    </row>
    <row r="29" customFormat="false" ht="19.85" hidden="false" customHeight="true" outlineLevel="0" collapsed="false">
      <c r="B29" s="21"/>
      <c r="D29" s="21"/>
      <c r="E29" s="21"/>
    </row>
    <row r="30" customFormat="false" ht="19.85" hidden="false" customHeight="true" outlineLevel="0" collapsed="false">
      <c r="A30" s="8" t="s">
        <v>32</v>
      </c>
      <c r="B30" s="8"/>
      <c r="C30" s="8"/>
      <c r="D30" s="8"/>
      <c r="E30" s="8"/>
      <c r="F30" s="8"/>
      <c r="G30" s="5"/>
      <c r="H30" s="5"/>
    </row>
    <row r="31" customFormat="false" ht="55" hidden="false" customHeight="true" outlineLevel="0" collapsed="false">
      <c r="A31" s="9" t="s">
        <v>5</v>
      </c>
      <c r="B31" s="9" t="s">
        <v>6</v>
      </c>
      <c r="C31" s="10" t="s">
        <v>7</v>
      </c>
      <c r="D31" s="10" t="s">
        <v>11</v>
      </c>
      <c r="E31" s="10" t="s">
        <v>9</v>
      </c>
      <c r="F31" s="10" t="s">
        <v>7</v>
      </c>
      <c r="G31" s="7"/>
      <c r="H31" s="7"/>
    </row>
    <row r="32" customFormat="false" ht="27.95" hidden="false" customHeight="true" outlineLevel="0" collapsed="false">
      <c r="A32" s="22" t="s">
        <v>33</v>
      </c>
      <c r="B32" s="15" t="n">
        <v>159263.86</v>
      </c>
      <c r="C32" s="13" t="n">
        <f aca="false">(B32/$B$50)*100</f>
        <v>2.05916244843598</v>
      </c>
      <c r="D32" s="16" t="n">
        <v>41935.3</v>
      </c>
      <c r="E32" s="15" t="n">
        <f aca="false">D32-B32</f>
        <v>-117328.56</v>
      </c>
      <c r="F32" s="14" t="n">
        <f aca="false">-(100*(1-(D32/B32)))</f>
        <v>-73.6692932093948</v>
      </c>
    </row>
    <row r="33" customFormat="false" ht="40.1" hidden="false" customHeight="true" outlineLevel="0" collapsed="false">
      <c r="A33" s="22" t="s">
        <v>34</v>
      </c>
      <c r="B33" s="15" t="n">
        <v>18562.56</v>
      </c>
      <c r="C33" s="13" t="n">
        <f aca="false">(B33/$B$50)*100</f>
        <v>0.240000000620604</v>
      </c>
      <c r="D33" s="16" t="n">
        <v>7200</v>
      </c>
      <c r="E33" s="15" t="n">
        <f aca="false">D33-B33</f>
        <v>-11362.56</v>
      </c>
      <c r="F33" s="14" t="n">
        <f aca="false">-(100*(1-(D33/B33)))</f>
        <v>-61.2122465866777</v>
      </c>
    </row>
    <row r="34" customFormat="false" ht="38.2" hidden="false" customHeight="true" outlineLevel="0" collapsed="false">
      <c r="A34" s="22" t="s">
        <v>35</v>
      </c>
      <c r="B34" s="15" t="n">
        <v>419301.16</v>
      </c>
      <c r="C34" s="13" t="n">
        <f aca="false">(B34/$B$50)*100</f>
        <v>5.42125001401854</v>
      </c>
      <c r="D34" s="16" t="n">
        <v>390961.62</v>
      </c>
      <c r="E34" s="15" t="n">
        <f aca="false">D34-B34</f>
        <v>-28339.54</v>
      </c>
      <c r="F34" s="14" t="n">
        <f aca="false">-(100*(1-(D34/B34)))</f>
        <v>-6.75875544918597</v>
      </c>
    </row>
    <row r="35" customFormat="false" ht="39.15" hidden="false" customHeight="true" outlineLevel="0" collapsed="false">
      <c r="A35" s="22" t="s">
        <v>36</v>
      </c>
      <c r="B35" s="15" t="n">
        <v>49268.13</v>
      </c>
      <c r="C35" s="13" t="n">
        <f aca="false">(B35/$B$50)*100</f>
        <v>0.637000027505689</v>
      </c>
      <c r="D35" s="16" t="n">
        <v>6300</v>
      </c>
      <c r="E35" s="15" t="n">
        <f aca="false">D35-B35</f>
        <v>-42968.13</v>
      </c>
      <c r="F35" s="14" t="n">
        <f aca="false">-(100*(1-(D35/B35)))</f>
        <v>-87.2128290641435</v>
      </c>
    </row>
    <row r="36" customFormat="false" ht="28.9" hidden="false" customHeight="true" outlineLevel="0" collapsed="false">
      <c r="A36" s="22" t="s">
        <v>37</v>
      </c>
      <c r="B36" s="15" t="n">
        <v>140477.19</v>
      </c>
      <c r="C36" s="13" t="n">
        <f aca="false">(B36/$B$50)*100</f>
        <v>1.8162648733354</v>
      </c>
      <c r="D36" s="16" t="n">
        <v>716475.3</v>
      </c>
      <c r="E36" s="15" t="n">
        <f aca="false">D36-B36</f>
        <v>575998.11</v>
      </c>
      <c r="F36" s="14" t="n">
        <f aca="false">-(100*(1-(D36/B36)))</f>
        <v>410.029635416255</v>
      </c>
    </row>
    <row r="37" customFormat="false" ht="46.6" hidden="false" customHeight="true" outlineLevel="0" collapsed="false">
      <c r="A37" s="22" t="s">
        <v>38</v>
      </c>
      <c r="B37" s="15" t="n">
        <v>493309.7</v>
      </c>
      <c r="C37" s="13" t="n">
        <f aca="false">(B37/$B$50)*100</f>
        <v>6.37812501649288</v>
      </c>
      <c r="D37" s="16" t="n">
        <v>206000</v>
      </c>
      <c r="E37" s="15" t="n">
        <f aca="false">D37-B37</f>
        <v>-287309.7</v>
      </c>
      <c r="F37" s="14" t="n">
        <f aca="false">-(100*(1-(D37/B37)))</f>
        <v>-58.2412427730491</v>
      </c>
    </row>
    <row r="38" customFormat="false" ht="30.75" hidden="false" customHeight="true" outlineLevel="0" collapsed="false">
      <c r="A38" s="22" t="s">
        <v>39</v>
      </c>
      <c r="B38" s="15" t="n">
        <v>1361196.39</v>
      </c>
      <c r="C38" s="13" t="n">
        <f aca="false">(B38/$B$50)*100</f>
        <v>17.5992500196505</v>
      </c>
      <c r="D38" s="16" t="n">
        <v>805480.75</v>
      </c>
      <c r="E38" s="15" t="n">
        <f aca="false">D38-B38</f>
        <v>-555715.64</v>
      </c>
      <c r="F38" s="14" t="n">
        <f aca="false">-(100*(1-(D38/B38)))</f>
        <v>-40.8255299589797</v>
      </c>
    </row>
    <row r="39" customFormat="false" ht="25.15" hidden="false" customHeight="true" outlineLevel="0" collapsed="false">
      <c r="A39" s="22" t="s">
        <v>40</v>
      </c>
      <c r="B39" s="15" t="n">
        <v>1406969.54</v>
      </c>
      <c r="C39" s="13" t="n">
        <f aca="false">(B39/$B$50)*100</f>
        <v>18.1910625728979</v>
      </c>
      <c r="D39" s="16" t="n">
        <v>582800</v>
      </c>
      <c r="E39" s="15" t="n">
        <f aca="false">D39-B39</f>
        <v>-824169.54</v>
      </c>
      <c r="F39" s="14" t="n">
        <f aca="false">-(100*(1-(D39/B39)))</f>
        <v>-58.5776391434885</v>
      </c>
    </row>
    <row r="40" customFormat="false" ht="41.95" hidden="false" customHeight="true" outlineLevel="0" collapsed="false">
      <c r="A40" s="22" t="s">
        <v>41</v>
      </c>
      <c r="B40" s="15" t="n">
        <v>864369.47</v>
      </c>
      <c r="C40" s="13" t="n">
        <f aca="false">(B40/$B$50)*100</f>
        <v>11.1756499823533</v>
      </c>
      <c r="D40" s="16" t="n">
        <v>585027.1</v>
      </c>
      <c r="E40" s="15" t="n">
        <f aca="false">D40-B40</f>
        <v>-279342.37</v>
      </c>
      <c r="F40" s="14" t="n">
        <f aca="false">-(100*(1-(D40/B40)))</f>
        <v>-32.3174729898778</v>
      </c>
    </row>
    <row r="41" customFormat="false" ht="38.2" hidden="false" customHeight="true" outlineLevel="0" collapsed="false">
      <c r="A41" s="22" t="s">
        <v>42</v>
      </c>
      <c r="B41" s="15" t="n">
        <v>307268.38</v>
      </c>
      <c r="C41" s="13" t="n">
        <f aca="false">(B41/$B$50)*100</f>
        <v>3.97275006198994</v>
      </c>
      <c r="D41" s="16" t="n">
        <v>134400</v>
      </c>
      <c r="E41" s="15" t="n">
        <f aca="false">D41-B41</f>
        <v>-172868.38</v>
      </c>
      <c r="F41" s="14" t="n">
        <f aca="false">-(100*(1-(D41/B41)))</f>
        <v>-56.2597361954393</v>
      </c>
    </row>
    <row r="42" customFormat="false" ht="26.1" hidden="false" customHeight="true" outlineLevel="0" collapsed="false">
      <c r="A42" s="22" t="s">
        <v>43</v>
      </c>
      <c r="B42" s="15" t="n">
        <v>109274.5</v>
      </c>
      <c r="C42" s="13" t="n">
        <f aca="false">(B42/$B$50)*100</f>
        <v>1.41283745710808</v>
      </c>
      <c r="D42" s="16" t="n">
        <v>54380.75</v>
      </c>
      <c r="E42" s="15" t="n">
        <f aca="false">D42-B42</f>
        <v>-54893.75</v>
      </c>
      <c r="F42" s="14" t="n">
        <f aca="false">-(100*(1-(D42/B42)))</f>
        <v>-50.234729969023</v>
      </c>
    </row>
    <row r="43" customFormat="false" ht="27.95" hidden="false" customHeight="true" outlineLevel="0" collapsed="false">
      <c r="A43" s="22" t="s">
        <v>44</v>
      </c>
      <c r="B43" s="15" t="n">
        <v>1013544.43</v>
      </c>
      <c r="C43" s="13" t="n">
        <f aca="false">(B43/$B$50)*100</f>
        <v>13.104370508648</v>
      </c>
      <c r="D43" s="16" t="n">
        <v>725855.75</v>
      </c>
      <c r="E43" s="15" t="n">
        <f aca="false">D43-B43</f>
        <v>-287688.68</v>
      </c>
      <c r="F43" s="14" t="n">
        <f aca="false">-(100*(1-(D43/B43)))</f>
        <v>-28.3844172475004</v>
      </c>
    </row>
    <row r="44" customFormat="false" ht="33.55" hidden="false" customHeight="true" outlineLevel="0" collapsed="false">
      <c r="A44" s="22" t="s">
        <v>45</v>
      </c>
      <c r="B44" s="15" t="n">
        <v>328646.74</v>
      </c>
      <c r="C44" s="13" t="n">
        <f aca="false">(B44/$B$50)*100</f>
        <v>4.24915624805843</v>
      </c>
      <c r="D44" s="16" t="n">
        <v>100000</v>
      </c>
      <c r="E44" s="15" t="n">
        <f aca="false">D44-B44</f>
        <v>-228646.74</v>
      </c>
      <c r="F44" s="14" t="n">
        <f aca="false">-(100*(1-(D44/B44)))</f>
        <v>-69.5721917095541</v>
      </c>
    </row>
    <row r="45" customFormat="false" ht="37.3" hidden="false" customHeight="true" outlineLevel="0" collapsed="false">
      <c r="A45" s="22" t="s">
        <v>46</v>
      </c>
      <c r="B45" s="15" t="n">
        <v>2467.27</v>
      </c>
      <c r="C45" s="13" t="n">
        <f aca="false">(B45/$B$50)*100</f>
        <v>0.0318999535371844</v>
      </c>
      <c r="D45" s="16" t="n">
        <v>45000</v>
      </c>
      <c r="E45" s="15" t="n">
        <f aca="false">D45-B45</f>
        <v>42532.73</v>
      </c>
      <c r="F45" s="14" t="n">
        <f aca="false">-(100*(1-(D45/B45)))</f>
        <v>1723.87821357209</v>
      </c>
    </row>
    <row r="46" customFormat="false" ht="40.1" hidden="false" customHeight="true" outlineLevel="0" collapsed="false">
      <c r="A46" s="22" t="s">
        <v>47</v>
      </c>
      <c r="B46" s="15" t="n">
        <v>106623.39</v>
      </c>
      <c r="C46" s="13" t="n">
        <f aca="false">(B46/$B$50)*100</f>
        <v>1.37856059003558</v>
      </c>
      <c r="D46" s="16" t="n">
        <v>0</v>
      </c>
      <c r="E46" s="15" t="n">
        <f aca="false">D46-B46</f>
        <v>-106623.39</v>
      </c>
      <c r="F46" s="14" t="n">
        <f aca="false">-(100*(1-(D46/B46)))</f>
        <v>-100</v>
      </c>
    </row>
    <row r="47" customFormat="false" ht="36.35" hidden="false" customHeight="true" outlineLevel="0" collapsed="false">
      <c r="A47" s="22" t="s">
        <v>48</v>
      </c>
      <c r="B47" s="15" t="n">
        <v>48287.79</v>
      </c>
      <c r="C47" s="13" t="n">
        <f aca="false">(B47/$B$50)*100</f>
        <v>0.624324965412508</v>
      </c>
      <c r="D47" s="16" t="n">
        <v>56820</v>
      </c>
      <c r="E47" s="15" t="n">
        <f aca="false">D47-B47</f>
        <v>8532.21</v>
      </c>
      <c r="F47" s="14" t="n">
        <f aca="false">-(100*(1-(D47/B47)))</f>
        <v>17.66949781715</v>
      </c>
    </row>
    <row r="48" customFormat="false" ht="35.4" hidden="false" customHeight="true" outlineLevel="0" collapsed="false">
      <c r="A48" s="22" t="s">
        <v>49</v>
      </c>
      <c r="B48" s="15" t="n">
        <v>866897.48</v>
      </c>
      <c r="C48" s="13" t="n">
        <f aca="false">(B48/$B$50)*100</f>
        <v>11.2083352586066</v>
      </c>
      <c r="D48" s="16" t="n">
        <v>0</v>
      </c>
      <c r="E48" s="15" t="n">
        <f aca="false">D48-B48</f>
        <v>-866897.48</v>
      </c>
      <c r="F48" s="14" t="n">
        <f aca="false">-(100*(1-(D48/B48)))</f>
        <v>-100</v>
      </c>
    </row>
    <row r="49" customFormat="false" ht="42.9" hidden="false" customHeight="true" outlineLevel="0" collapsed="false">
      <c r="A49" s="22" t="s">
        <v>50</v>
      </c>
      <c r="B49" s="15" t="n">
        <v>38672</v>
      </c>
      <c r="C49" s="13" t="n">
        <f aca="false">(B49/$B$58)*100</f>
        <v>0.0795154520374745</v>
      </c>
      <c r="D49" s="16" t="n">
        <v>111654.5</v>
      </c>
      <c r="E49" s="15" t="n">
        <f aca="false">D49-B49</f>
        <v>72982.5</v>
      </c>
      <c r="F49" s="14" t="n">
        <f aca="false">-(100*(1-(D49/B49)))</f>
        <v>188.72181423252</v>
      </c>
      <c r="H49" s="23"/>
      <c r="I49" s="23"/>
    </row>
    <row r="50" customFormat="false" ht="19.85" hidden="false" customHeight="true" outlineLevel="0" collapsed="false">
      <c r="A50" s="17" t="s">
        <v>31</v>
      </c>
      <c r="B50" s="18" t="n">
        <f aca="false">SUM(B31:B49)</f>
        <v>7734399.98</v>
      </c>
      <c r="C50" s="19" t="n">
        <f aca="false">SUM(C31:C49)</f>
        <v>99.5795154507445</v>
      </c>
      <c r="D50" s="20" t="n">
        <f aca="false">SUM(D31:D49)</f>
        <v>4570291.07</v>
      </c>
      <c r="E50" s="20" t="n">
        <f aca="false">SUM(E31:E49)</f>
        <v>-3164108.91</v>
      </c>
      <c r="F50" s="19" t="n">
        <f aca="false">-(100*(1-(D50/B50)))</f>
        <v>-40.9095588304447</v>
      </c>
      <c r="G50" s="0"/>
      <c r="H50" s="0"/>
    </row>
    <row r="51" customFormat="false" ht="19.85" hidden="false" customHeight="true" outlineLevel="0" collapsed="false">
      <c r="B51" s="21"/>
      <c r="D51" s="21"/>
      <c r="E51" s="21"/>
    </row>
    <row r="52" customFormat="false" ht="19.85" hidden="false" customHeight="true" outlineLevel="0" collapsed="false">
      <c r="B52" s="21"/>
      <c r="D52" s="21"/>
      <c r="E52" s="21"/>
    </row>
    <row r="53" customFormat="false" ht="19.85" hidden="false" customHeight="true" outlineLevel="0" collapsed="false">
      <c r="A53" s="8" t="s">
        <v>51</v>
      </c>
      <c r="B53" s="8"/>
      <c r="C53" s="8"/>
      <c r="D53" s="8"/>
      <c r="E53" s="8"/>
      <c r="F53" s="8"/>
      <c r="G53" s="8"/>
      <c r="H53" s="8"/>
    </row>
    <row r="54" customFormat="false" ht="48.8" hidden="false" customHeight="true" outlineLevel="0" collapsed="false">
      <c r="A54" s="9" t="s">
        <v>5</v>
      </c>
      <c r="B54" s="9" t="s">
        <v>6</v>
      </c>
      <c r="C54" s="10" t="s">
        <v>7</v>
      </c>
      <c r="D54" s="10" t="s">
        <v>8</v>
      </c>
      <c r="E54" s="10" t="s">
        <v>9</v>
      </c>
      <c r="F54" s="10" t="s">
        <v>7</v>
      </c>
      <c r="G54" s="10" t="s">
        <v>52</v>
      </c>
      <c r="H54" s="10" t="s">
        <v>11</v>
      </c>
    </row>
    <row r="55" customFormat="false" ht="19.85" hidden="false" customHeight="true" outlineLevel="0" collapsed="false">
      <c r="A55" s="11" t="s">
        <v>53</v>
      </c>
      <c r="B55" s="24" t="n">
        <f aca="false">B28</f>
        <v>39160138.2844372</v>
      </c>
      <c r="C55" s="13" t="n">
        <f aca="false">(B55/$B$58)*100</f>
        <v>80.5191378138455</v>
      </c>
      <c r="D55" s="24" t="n">
        <f aca="false">(B55*(1-0.1964))</f>
        <v>31469087.1253737</v>
      </c>
      <c r="E55" s="12" t="n">
        <f aca="false">D55-B55</f>
        <v>-7691051.15906346</v>
      </c>
      <c r="F55" s="14" t="n">
        <f aca="false">-(100*(1-(D55/B55)))</f>
        <v>-19.64</v>
      </c>
      <c r="G55" s="15" t="n">
        <f aca="false">G28</f>
        <v>-500000</v>
      </c>
      <c r="H55" s="16" t="n">
        <f aca="false">D55+G55</f>
        <v>30969087.1253737</v>
      </c>
    </row>
    <row r="56" customFormat="false" ht="19.85" hidden="false" customHeight="true" outlineLevel="0" collapsed="false">
      <c r="A56" s="11" t="s">
        <v>32</v>
      </c>
      <c r="B56" s="24" t="n">
        <v>7734400.0019336</v>
      </c>
      <c r="C56" s="13" t="n">
        <f aca="false">(B56/$B$58)*100</f>
        <v>15.9030904114707</v>
      </c>
      <c r="D56" s="24" t="n">
        <f aca="false">(B56*(1-0.1964))</f>
        <v>6215363.84155384</v>
      </c>
      <c r="E56" s="12" t="n">
        <f aca="false">D56-B56</f>
        <v>-1519036.16037976</v>
      </c>
      <c r="F56" s="14" t="n">
        <f aca="false">-(100*(1-(D56/B56)))</f>
        <v>-19.64</v>
      </c>
      <c r="G56" s="15" t="n">
        <v>-1645072.77</v>
      </c>
      <c r="H56" s="16" t="n">
        <f aca="false">D56+G56</f>
        <v>4570291.07155384</v>
      </c>
    </row>
    <row r="57" customFormat="false" ht="19.85" hidden="false" customHeight="true" outlineLevel="0" collapsed="false">
      <c r="A57" s="11" t="s">
        <v>54</v>
      </c>
      <c r="B57" s="24" t="n">
        <v>1740034</v>
      </c>
      <c r="C57" s="13" t="n">
        <f aca="false">(B57/$B$58)*100</f>
        <v>3.57777177468388</v>
      </c>
      <c r="D57" s="24" t="n">
        <f aca="false">(B57*(1-0.1964))-2190.29</f>
        <v>1396101.0324</v>
      </c>
      <c r="E57" s="12" t="n">
        <f aca="false">D57-B57</f>
        <v>-343932.9676</v>
      </c>
      <c r="F57" s="14" t="n">
        <f aca="false">-(100*(1-(D57/B57)))</f>
        <v>-19.7658762759808</v>
      </c>
      <c r="G57" s="15" t="n">
        <v>-1396101.03</v>
      </c>
      <c r="H57" s="16" t="n">
        <f aca="false">D57+G57</f>
        <v>0.00239999988116324</v>
      </c>
    </row>
    <row r="58" customFormat="false" ht="19.85" hidden="false" customHeight="true" outlineLevel="0" collapsed="false">
      <c r="A58" s="9" t="s">
        <v>31</v>
      </c>
      <c r="B58" s="18" t="n">
        <f aca="false">B55+B56+B57</f>
        <v>48634572.2863708</v>
      </c>
      <c r="C58" s="19" t="n">
        <f aca="false">C55+C56+C57</f>
        <v>100</v>
      </c>
      <c r="D58" s="18" t="n">
        <f aca="false">D55+D56+D57</f>
        <v>39080551.9993275</v>
      </c>
      <c r="E58" s="18" t="n">
        <f aca="false">B58-D58</f>
        <v>9554020.28704322</v>
      </c>
      <c r="F58" s="19" t="n">
        <f aca="false">-(100*(1-(D58/B58)))</f>
        <v>-19.6445035658731</v>
      </c>
      <c r="G58" s="20" t="n">
        <f aca="false">SUM(G55:G57)</f>
        <v>-3541173.8</v>
      </c>
      <c r="H58" s="20" t="n">
        <f aca="false">SUM(H55:H57)</f>
        <v>35539378.1993275</v>
      </c>
    </row>
    <row r="61" customFormat="false" ht="19.85" hidden="false" customHeight="true" outlineLevel="0" collapsed="false">
      <c r="A61" s="5" t="s">
        <v>55</v>
      </c>
      <c r="B61" s="5"/>
      <c r="C61" s="5"/>
      <c r="D61" s="5"/>
      <c r="E61" s="5"/>
    </row>
    <row r="62" customFormat="false" ht="19.85" hidden="false" customHeight="true" outlineLevel="0" collapsed="false">
      <c r="A62" s="5" t="s">
        <v>3</v>
      </c>
      <c r="B62" s="5"/>
      <c r="C62" s="5"/>
      <c r="D62" s="5"/>
      <c r="E62" s="5"/>
      <c r="F62" s="5"/>
    </row>
    <row r="63" customFormat="false" ht="19.85" hidden="false" customHeight="true" outlineLevel="0" collapsed="false">
      <c r="A63" s="5"/>
      <c r="B63" s="5"/>
      <c r="C63" s="7"/>
      <c r="D63" s="5"/>
      <c r="E63" s="5"/>
    </row>
    <row r="64" customFormat="false" ht="22.35" hidden="false" customHeight="true" outlineLevel="0" collapsed="false">
      <c r="A64" s="8" t="s">
        <v>56</v>
      </c>
      <c r="B64" s="8"/>
      <c r="C64" s="8"/>
      <c r="D64" s="8"/>
      <c r="E64" s="8"/>
      <c r="F64" s="8"/>
    </row>
    <row r="65" customFormat="false" ht="19.85" hidden="false" customHeight="true" outlineLevel="0" collapsed="false">
      <c r="A65" s="9" t="s">
        <v>5</v>
      </c>
      <c r="B65" s="9" t="s">
        <v>6</v>
      </c>
      <c r="C65" s="10"/>
      <c r="D65" s="10" t="s">
        <v>8</v>
      </c>
      <c r="E65" s="10" t="s">
        <v>9</v>
      </c>
      <c r="F65" s="10" t="s">
        <v>7</v>
      </c>
    </row>
    <row r="66" customFormat="false" ht="19.85" hidden="false" customHeight="true" outlineLevel="0" collapsed="false">
      <c r="A66" s="11" t="s">
        <v>57</v>
      </c>
      <c r="B66" s="25" t="n">
        <v>10991356</v>
      </c>
      <c r="C66" s="26"/>
      <c r="D66" s="25" t="n">
        <v>11589836</v>
      </c>
      <c r="E66" s="24" t="n">
        <f aca="false">D66-B66</f>
        <v>598480</v>
      </c>
      <c r="F66" s="14" t="n">
        <f aca="false">-(100*(1-(D66/B66)))</f>
        <v>5.44500605748737</v>
      </c>
    </row>
    <row r="68" customFormat="false" ht="19.85" hidden="false" customHeight="true" outlineLevel="0" collapsed="false">
      <c r="E68" s="27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H1"/>
    <mergeCell ref="A2:H2"/>
    <mergeCell ref="A4:H4"/>
    <mergeCell ref="A5:H5"/>
    <mergeCell ref="A7:H7"/>
    <mergeCell ref="A30:F30"/>
    <mergeCell ref="A53:H53"/>
    <mergeCell ref="A61:E61"/>
    <mergeCell ref="A62:F62"/>
    <mergeCell ref="A64:F6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8" activeCellId="0" sqref="E8"/>
    </sheetView>
  </sheetViews>
  <sheetFormatPr defaultColWidth="10.4609375" defaultRowHeight="13.8" zeroHeight="false" outlineLevelRow="0" outlineLevelCol="0"/>
  <cols>
    <col collapsed="false" customWidth="true" hidden="false" outlineLevel="0" max="1" min="1" style="28" width="36.15"/>
    <col collapsed="false" customWidth="true" hidden="false" outlineLevel="0" max="2" min="2" style="28" width="16.81"/>
    <col collapsed="false" customWidth="true" hidden="false" outlineLevel="0" max="3" min="3" style="29" width="16.81"/>
    <col collapsed="false" customWidth="false" hidden="false" outlineLevel="0" max="1024" min="4" style="28" width="10.47"/>
  </cols>
  <sheetData>
    <row r="1" customFormat="false" ht="46.6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6" t="s">
        <v>1</v>
      </c>
      <c r="B2" s="6"/>
      <c r="C2" s="6"/>
      <c r="D2" s="2"/>
      <c r="E2" s="2"/>
      <c r="F2" s="4"/>
      <c r="G2" s="1"/>
      <c r="H2" s="1"/>
    </row>
    <row r="4" customFormat="false" ht="15" hidden="false" customHeight="true" outlineLevel="0" collapsed="false">
      <c r="A4" s="5" t="s">
        <v>58</v>
      </c>
      <c r="B4" s="5"/>
      <c r="C4" s="5"/>
    </row>
    <row r="6" customFormat="false" ht="14" hidden="false" customHeight="true" outlineLevel="0" collapsed="false">
      <c r="A6" s="30" t="s">
        <v>8</v>
      </c>
      <c r="B6" s="30"/>
      <c r="C6" s="30"/>
    </row>
    <row r="7" customFormat="false" ht="41" hidden="false" customHeight="false" outlineLevel="0" collapsed="false">
      <c r="A7" s="31" t="s">
        <v>59</v>
      </c>
      <c r="B7" s="32" t="s">
        <v>60</v>
      </c>
      <c r="C7" s="33" t="n">
        <v>1179210</v>
      </c>
    </row>
    <row r="8" customFormat="false" ht="41" hidden="false" customHeight="false" outlineLevel="0" collapsed="false">
      <c r="A8" s="31" t="s">
        <v>61</v>
      </c>
      <c r="B8" s="32" t="s">
        <v>60</v>
      </c>
      <c r="C8" s="33" t="n">
        <v>1280221</v>
      </c>
    </row>
    <row r="9" customFormat="false" ht="14.15" hidden="false" customHeight="false" outlineLevel="0" collapsed="false">
      <c r="A9" s="34" t="s">
        <v>31</v>
      </c>
      <c r="B9" s="34"/>
      <c r="C9" s="33" t="n">
        <f aca="false">SUM(C7:C8)</f>
        <v>2459431</v>
      </c>
    </row>
    <row r="11" customFormat="false" ht="14" hidden="false" customHeight="true" outlineLevel="0" collapsed="false">
      <c r="A11" s="30" t="s">
        <v>62</v>
      </c>
      <c r="B11" s="30"/>
      <c r="C11" s="30"/>
    </row>
    <row r="12" customFormat="false" ht="14" hidden="false" customHeight="true" outlineLevel="0" collapsed="false">
      <c r="A12" s="32" t="s">
        <v>59</v>
      </c>
      <c r="B12" s="30" t="s">
        <v>63</v>
      </c>
      <c r="C12" s="33" t="n">
        <v>500000</v>
      </c>
    </row>
    <row r="13" customFormat="false" ht="14.9" hidden="false" customHeight="false" outlineLevel="0" collapsed="false">
      <c r="A13" s="32"/>
      <c r="B13" s="30" t="s">
        <v>64</v>
      </c>
      <c r="C13" s="33" t="n">
        <v>1645072.77</v>
      </c>
    </row>
    <row r="14" customFormat="false" ht="14.9" hidden="false" customHeight="false" outlineLevel="0" collapsed="false">
      <c r="A14" s="32"/>
      <c r="B14" s="30" t="s">
        <v>65</v>
      </c>
      <c r="C14" s="33" t="n">
        <v>1396101.03</v>
      </c>
    </row>
    <row r="15" customFormat="false" ht="14.15" hidden="false" customHeight="false" outlineLevel="0" collapsed="false">
      <c r="A15" s="34" t="s">
        <v>31</v>
      </c>
      <c r="B15" s="34"/>
      <c r="C15" s="33" t="n">
        <f aca="false">SUM(C12:C14)</f>
        <v>3541173.8</v>
      </c>
    </row>
    <row r="17" customFormat="false" ht="14.15" hidden="false" customHeight="true" outlineLevel="0" collapsed="false">
      <c r="A17" s="30" t="s">
        <v>66</v>
      </c>
      <c r="B17" s="30"/>
      <c r="C17" s="35" t="n">
        <f aca="false">C9+C15</f>
        <v>6000604.8</v>
      </c>
    </row>
  </sheetData>
  <mergeCells count="7">
    <mergeCell ref="A1:C1"/>
    <mergeCell ref="A2:C2"/>
    <mergeCell ref="A4:C4"/>
    <mergeCell ref="A6:C6"/>
    <mergeCell ref="A11:C11"/>
    <mergeCell ref="A12:A14"/>
    <mergeCell ref="A17:B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5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C6" activeCellId="0" sqref="C6"/>
    </sheetView>
  </sheetViews>
  <sheetFormatPr defaultColWidth="10.4921875" defaultRowHeight="15" zeroHeight="false" outlineLevelRow="0" outlineLevelCol="0"/>
  <cols>
    <col collapsed="false" customWidth="true" hidden="false" outlineLevel="0" max="1" min="1" style="1" width="39.52"/>
    <col collapsed="false" customWidth="true" hidden="false" outlineLevel="0" max="2" min="2" style="1" width="18.61"/>
    <col collapsed="false" customWidth="true" hidden="false" outlineLevel="0" max="3" min="3" style="2" width="18.61"/>
    <col collapsed="false" customWidth="false" hidden="false" outlineLevel="0" max="4" min="4" style="1" width="10.5"/>
    <col collapsed="false" customWidth="true" hidden="false" outlineLevel="0" max="5" min="5" style="1" width="16.3"/>
    <col collapsed="false" customWidth="false" hidden="false" outlineLevel="0" max="1018" min="6" style="1" width="10.5"/>
  </cols>
  <sheetData>
    <row r="1" customFormat="false" ht="37.95" hidden="false" customHeight="true" outlineLevel="0" collapsed="false">
      <c r="A1" s="5" t="s">
        <v>67</v>
      </c>
      <c r="B1" s="5"/>
      <c r="C1" s="5"/>
    </row>
    <row r="2" customFormat="false" ht="19.85" hidden="false" customHeight="true" outlineLevel="0" collapsed="false">
      <c r="A2" s="5"/>
    </row>
    <row r="3" customFormat="false" ht="19.85" hidden="false" customHeight="true" outlineLevel="0" collapsed="false">
      <c r="A3" s="5" t="s">
        <v>2</v>
      </c>
      <c r="B3" s="5"/>
      <c r="C3" s="5"/>
    </row>
    <row r="4" customFormat="false" ht="19.85" hidden="false" customHeight="true" outlineLevel="0" collapsed="false">
      <c r="A4" s="5" t="s">
        <v>68</v>
      </c>
      <c r="B4" s="5"/>
      <c r="C4" s="5"/>
    </row>
    <row r="5" customFormat="false" ht="47.45" hidden="false" customHeight="true" outlineLevel="0" collapsed="false">
      <c r="A5" s="9" t="s">
        <v>5</v>
      </c>
      <c r="B5" s="10" t="s">
        <v>11</v>
      </c>
      <c r="C5" s="10" t="s">
        <v>69</v>
      </c>
    </row>
    <row r="6" customFormat="false" ht="19.85" hidden="false" customHeight="true" outlineLevel="0" collapsed="false">
      <c r="A6" s="11" t="s">
        <v>12</v>
      </c>
      <c r="B6" s="15" t="n">
        <v>2685675.14193442</v>
      </c>
      <c r="C6" s="15" t="n">
        <f aca="false">(B6*0.4)/18</f>
        <v>59681.6698207649</v>
      </c>
      <c r="E6" s="2"/>
    </row>
    <row r="7" customFormat="false" ht="19.85" hidden="false" customHeight="true" outlineLevel="0" collapsed="false">
      <c r="A7" s="11" t="s">
        <v>13</v>
      </c>
      <c r="B7" s="15" t="n">
        <v>1389875.85762171</v>
      </c>
      <c r="C7" s="15" t="n">
        <f aca="false">(B7*0.4)/18</f>
        <v>30886.1301693713</v>
      </c>
    </row>
    <row r="8" customFormat="false" ht="19.85" hidden="false" customHeight="true" outlineLevel="0" collapsed="false">
      <c r="A8" s="11" t="s">
        <v>14</v>
      </c>
      <c r="B8" s="15" t="n">
        <v>783717.426111667</v>
      </c>
      <c r="C8" s="15" t="n">
        <f aca="false">(B8*0.4)/18</f>
        <v>17415.9428024815</v>
      </c>
    </row>
    <row r="9" customFormat="false" ht="19.85" hidden="false" customHeight="true" outlineLevel="0" collapsed="false">
      <c r="A9" s="11" t="s">
        <v>15</v>
      </c>
      <c r="B9" s="15" t="n">
        <v>647186.442854319</v>
      </c>
      <c r="C9" s="15" t="n">
        <f aca="false">(B9*0.4)/18</f>
        <v>14381.9209523182</v>
      </c>
    </row>
    <row r="10" customFormat="false" ht="19.85" hidden="false" customHeight="true" outlineLevel="0" collapsed="false">
      <c r="A10" s="11" t="s">
        <v>16</v>
      </c>
      <c r="B10" s="15" t="n">
        <v>1247926.05808402</v>
      </c>
      <c r="C10" s="15" t="n">
        <f aca="false">(B10*0.4)/18</f>
        <v>27731.6901796449</v>
      </c>
    </row>
    <row r="11" customFormat="false" ht="19.85" hidden="false" customHeight="true" outlineLevel="0" collapsed="false">
      <c r="A11" s="11" t="s">
        <v>17</v>
      </c>
      <c r="B11" s="15" t="n">
        <v>6155502.29228678</v>
      </c>
      <c r="C11" s="15" t="n">
        <f aca="false">(B11*0.4)/18</f>
        <v>136788.939828595</v>
      </c>
    </row>
    <row r="12" customFormat="false" ht="19.85" hidden="false" customHeight="true" outlineLevel="0" collapsed="false">
      <c r="A12" s="11" t="s">
        <v>18</v>
      </c>
      <c r="B12" s="15" t="n">
        <v>1217710.37332613</v>
      </c>
      <c r="C12" s="15" t="n">
        <f aca="false">(B12*0.4)/18</f>
        <v>27060.2305183584</v>
      </c>
    </row>
    <row r="13" customFormat="false" ht="19.85" hidden="false" customHeight="true" outlineLevel="0" collapsed="false">
      <c r="A13" s="11" t="s">
        <v>19</v>
      </c>
      <c r="B13" s="15" t="n">
        <v>1717904.7916623</v>
      </c>
      <c r="C13" s="15" t="n">
        <f aca="false">(B13*0.4)/18</f>
        <v>38175.66203694</v>
      </c>
    </row>
    <row r="14" customFormat="false" ht="19.85" hidden="false" customHeight="true" outlineLevel="0" collapsed="false">
      <c r="A14" s="11" t="s">
        <v>20</v>
      </c>
      <c r="B14" s="15" t="n">
        <v>1169170.67366526</v>
      </c>
      <c r="C14" s="15" t="n">
        <f aca="false">(B14*0.4)/18</f>
        <v>25981.5705258947</v>
      </c>
    </row>
    <row r="15" customFormat="false" ht="19.85" hidden="false" customHeight="true" outlineLevel="0" collapsed="false">
      <c r="A15" s="11" t="s">
        <v>21</v>
      </c>
      <c r="B15" s="15" t="n">
        <v>2211918.13599094</v>
      </c>
      <c r="C15" s="15" t="n">
        <f aca="false">(B15*0.4)/18</f>
        <v>49153.7363553542</v>
      </c>
    </row>
    <row r="16" customFormat="false" ht="19.85" hidden="false" customHeight="true" outlineLevel="0" collapsed="false">
      <c r="A16" s="11" t="s">
        <v>22</v>
      </c>
      <c r="B16" s="15" t="n">
        <v>1584179.44173638</v>
      </c>
      <c r="C16" s="15" t="n">
        <f aca="false">(B16*0.4)/18</f>
        <v>35203.9875941418</v>
      </c>
    </row>
    <row r="17" customFormat="false" ht="19.85" hidden="false" customHeight="true" outlineLevel="0" collapsed="false">
      <c r="A17" s="11" t="s">
        <v>23</v>
      </c>
      <c r="B17" s="15" t="n">
        <v>2094058.30355612</v>
      </c>
      <c r="C17" s="15" t="n">
        <f aca="false">(B17*0.4)/18</f>
        <v>46534.6289679138</v>
      </c>
    </row>
    <row r="18" customFormat="false" ht="19.85" hidden="false" customHeight="true" outlineLevel="0" collapsed="false">
      <c r="A18" s="11" t="s">
        <v>24</v>
      </c>
      <c r="B18" s="15" t="n">
        <v>471868.648902003</v>
      </c>
      <c r="C18" s="15" t="n">
        <f aca="false">(B18*0.4)/18</f>
        <v>10485.9699756001</v>
      </c>
    </row>
    <row r="19" customFormat="false" ht="19.85" hidden="false" customHeight="true" outlineLevel="0" collapsed="false">
      <c r="A19" s="11" t="s">
        <v>25</v>
      </c>
      <c r="B19" s="15" t="n">
        <v>1407322.64666849</v>
      </c>
      <c r="C19" s="15" t="n">
        <f aca="false">(B19*0.4)/18</f>
        <v>31273.8365926331</v>
      </c>
    </row>
    <row r="20" customFormat="false" ht="19.85" hidden="false" customHeight="true" outlineLevel="0" collapsed="false">
      <c r="A20" s="11" t="s">
        <v>26</v>
      </c>
      <c r="B20" s="15" t="n">
        <v>874973.694808509</v>
      </c>
      <c r="C20" s="15" t="n">
        <f aca="false">(B20*0.4)/18</f>
        <v>19443.8598846335</v>
      </c>
    </row>
    <row r="21" customFormat="false" ht="19.85" hidden="false" customHeight="true" outlineLevel="0" collapsed="false">
      <c r="A21" s="11" t="s">
        <v>27</v>
      </c>
      <c r="B21" s="15" t="n">
        <v>3201787.02822424</v>
      </c>
      <c r="C21" s="15" t="n">
        <f aca="false">(B21*0.4)/18</f>
        <v>71150.8228494276</v>
      </c>
    </row>
    <row r="22" customFormat="false" ht="19.85" hidden="false" customHeight="true" outlineLevel="0" collapsed="false">
      <c r="A22" s="11" t="s">
        <v>28</v>
      </c>
      <c r="B22" s="15" t="n">
        <v>771008.780549706</v>
      </c>
      <c r="C22" s="15" t="n">
        <f aca="false">(B22*0.4)/18</f>
        <v>17133.5284566601</v>
      </c>
    </row>
    <row r="23" customFormat="false" ht="19.85" hidden="false" customHeight="true" outlineLevel="0" collapsed="false">
      <c r="A23" s="11" t="s">
        <v>29</v>
      </c>
      <c r="B23" s="15" t="n">
        <v>479588.942311646</v>
      </c>
      <c r="C23" s="15" t="n">
        <f aca="false">(B23*0.4)/18</f>
        <v>10657.5320513699</v>
      </c>
    </row>
    <row r="24" customFormat="false" ht="19.85" hidden="false" customHeight="true" outlineLevel="0" collapsed="false">
      <c r="A24" s="11" t="s">
        <v>30</v>
      </c>
      <c r="B24" s="15" t="n">
        <v>857712.445079086</v>
      </c>
      <c r="C24" s="15" t="n">
        <f aca="false">(B24*0.4)/18</f>
        <v>19060.276557313</v>
      </c>
    </row>
    <row r="25" customFormat="false" ht="19.85" hidden="false" customHeight="true" outlineLevel="0" collapsed="false">
      <c r="A25" s="17" t="s">
        <v>31</v>
      </c>
      <c r="B25" s="20" t="n">
        <f aca="false">SUM(B6:B24)</f>
        <v>30969087.1253737</v>
      </c>
      <c r="C25" s="20" t="n">
        <f aca="false">SUM(C6:C24)</f>
        <v>688201.936119416</v>
      </c>
    </row>
    <row r="26" customFormat="false" ht="19.85" hidden="false" customHeight="true" outlineLevel="0" collapsed="false">
      <c r="A26" s="36"/>
      <c r="B26" s="23"/>
      <c r="C26" s="23"/>
    </row>
    <row r="27" customFormat="false" ht="19.85" hidden="false" customHeight="true" outlineLevel="0" collapsed="false">
      <c r="A27" s="36"/>
      <c r="B27" s="23"/>
      <c r="C27" s="23"/>
    </row>
    <row r="28" customFormat="false" ht="35.4" hidden="false" customHeight="true" outlineLevel="0" collapsed="false">
      <c r="A28" s="9" t="s">
        <v>5</v>
      </c>
      <c r="B28" s="10" t="s">
        <v>11</v>
      </c>
      <c r="C28" s="10" t="s">
        <v>70</v>
      </c>
    </row>
    <row r="29" customFormat="false" ht="25.15" hidden="false" customHeight="true" outlineLevel="0" collapsed="false">
      <c r="A29" s="22" t="s">
        <v>33</v>
      </c>
      <c r="B29" s="15" t="n">
        <v>41935.3</v>
      </c>
      <c r="C29" s="15" t="n">
        <f aca="false">(B29*0.4)/18</f>
        <v>931.895555555556</v>
      </c>
    </row>
    <row r="30" customFormat="false" ht="29.85" hidden="false" customHeight="false" outlineLevel="0" collapsed="false">
      <c r="A30" s="22" t="s">
        <v>34</v>
      </c>
      <c r="B30" s="15" t="n">
        <v>7200</v>
      </c>
      <c r="C30" s="15" t="n">
        <f aca="false">(B30*0.4)/18</f>
        <v>160</v>
      </c>
    </row>
    <row r="31" customFormat="false" ht="29.85" hidden="false" customHeight="false" outlineLevel="0" collapsed="false">
      <c r="A31" s="22" t="s">
        <v>35</v>
      </c>
      <c r="B31" s="15" t="n">
        <v>390961.62</v>
      </c>
      <c r="C31" s="15" t="n">
        <f aca="false">(B31*0.4)/18</f>
        <v>8688.036</v>
      </c>
    </row>
    <row r="32" customFormat="false" ht="29.85" hidden="false" customHeight="false" outlineLevel="0" collapsed="false">
      <c r="A32" s="22" t="s">
        <v>36</v>
      </c>
      <c r="B32" s="15" t="n">
        <v>6300</v>
      </c>
      <c r="C32" s="15" t="n">
        <f aca="false">(B32*0.4)/18</f>
        <v>140</v>
      </c>
    </row>
    <row r="33" customFormat="false" ht="25.15" hidden="false" customHeight="true" outlineLevel="0" collapsed="false">
      <c r="A33" s="22" t="s">
        <v>37</v>
      </c>
      <c r="B33" s="15" t="n">
        <v>716475.3</v>
      </c>
      <c r="C33" s="15" t="n">
        <f aca="false">(B33*0.4)/18</f>
        <v>15921.6733333333</v>
      </c>
    </row>
    <row r="34" customFormat="false" ht="43.8" hidden="false" customHeight="false" outlineLevel="0" collapsed="false">
      <c r="A34" s="22" t="s">
        <v>38</v>
      </c>
      <c r="B34" s="15" t="n">
        <v>206000</v>
      </c>
      <c r="C34" s="15" t="n">
        <f aca="false">(B34*0.4)/18</f>
        <v>4577.77777777778</v>
      </c>
    </row>
    <row r="35" customFormat="false" ht="25.15" hidden="false" customHeight="true" outlineLevel="0" collapsed="false">
      <c r="A35" s="22" t="s">
        <v>39</v>
      </c>
      <c r="B35" s="15" t="n">
        <v>805480.75</v>
      </c>
      <c r="C35" s="15" t="n">
        <f aca="false">(B35*0.4)/18</f>
        <v>17899.5722222222</v>
      </c>
    </row>
    <row r="36" customFormat="false" ht="24.25" hidden="false" customHeight="true" outlineLevel="0" collapsed="false">
      <c r="A36" s="22" t="s">
        <v>40</v>
      </c>
      <c r="B36" s="15" t="n">
        <v>582800</v>
      </c>
      <c r="C36" s="15" t="n">
        <f aca="false">(B36*0.4)/18</f>
        <v>12951.1111111111</v>
      </c>
    </row>
    <row r="37" customFormat="false" ht="34.5" hidden="false" customHeight="true" outlineLevel="0" collapsed="false">
      <c r="A37" s="22" t="s">
        <v>41</v>
      </c>
      <c r="B37" s="15" t="n">
        <v>585027.1</v>
      </c>
      <c r="C37" s="15" t="n">
        <f aca="false">(B37*0.4)/18</f>
        <v>13000.6022222222</v>
      </c>
    </row>
    <row r="38" customFormat="false" ht="34.5" hidden="false" customHeight="true" outlineLevel="0" collapsed="false">
      <c r="A38" s="22" t="s">
        <v>42</v>
      </c>
      <c r="B38" s="15" t="n">
        <v>134400</v>
      </c>
      <c r="C38" s="15" t="n">
        <f aca="false">(B38*0.4)/18</f>
        <v>2986.66666666667</v>
      </c>
    </row>
    <row r="39" customFormat="false" ht="19.85" hidden="false" customHeight="true" outlineLevel="0" collapsed="false">
      <c r="A39" s="22" t="s">
        <v>43</v>
      </c>
      <c r="B39" s="15" t="n">
        <v>54380.75</v>
      </c>
      <c r="C39" s="15" t="n">
        <f aca="false">(B39*0.4)/18</f>
        <v>1208.46111111111</v>
      </c>
    </row>
    <row r="40" customFormat="false" ht="19.85" hidden="false" customHeight="true" outlineLevel="0" collapsed="false">
      <c r="A40" s="22" t="s">
        <v>44</v>
      </c>
      <c r="B40" s="15" t="n">
        <v>725855.75</v>
      </c>
      <c r="C40" s="15" t="n">
        <f aca="false">(B40*0.4)/18</f>
        <v>16130.1277777778</v>
      </c>
    </row>
    <row r="41" customFormat="false" ht="19.85" hidden="false" customHeight="true" outlineLevel="0" collapsed="false">
      <c r="A41" s="22" t="s">
        <v>45</v>
      </c>
      <c r="B41" s="15" t="n">
        <v>100000</v>
      </c>
      <c r="C41" s="15" t="n">
        <f aca="false">(B41*0.4)/18</f>
        <v>2222.22222222222</v>
      </c>
    </row>
    <row r="42" customFormat="false" ht="36.35" hidden="false" customHeight="true" outlineLevel="0" collapsed="false">
      <c r="A42" s="22" t="s">
        <v>46</v>
      </c>
      <c r="B42" s="15" t="n">
        <v>45000</v>
      </c>
      <c r="C42" s="15" t="n">
        <f aca="false">(B42*0.4)/18</f>
        <v>1000</v>
      </c>
    </row>
    <row r="43" customFormat="false" ht="35.4" hidden="false" customHeight="true" outlineLevel="0" collapsed="false">
      <c r="A43" s="22" t="s">
        <v>47</v>
      </c>
      <c r="B43" s="15" t="n">
        <v>0</v>
      </c>
      <c r="C43" s="15" t="n">
        <f aca="false">(B43*0.4)/18</f>
        <v>0</v>
      </c>
    </row>
    <row r="44" customFormat="false" ht="39.15" hidden="false" customHeight="true" outlineLevel="0" collapsed="false">
      <c r="A44" s="22" t="s">
        <v>48</v>
      </c>
      <c r="B44" s="15" t="n">
        <v>56820</v>
      </c>
      <c r="C44" s="15" t="n">
        <f aca="false">(B44*0.4)/18</f>
        <v>1262.66666666667</v>
      </c>
    </row>
    <row r="45" customFormat="false" ht="35.4" hidden="false" customHeight="true" outlineLevel="0" collapsed="false">
      <c r="A45" s="22" t="s">
        <v>49</v>
      </c>
      <c r="B45" s="15" t="n">
        <v>0</v>
      </c>
      <c r="C45" s="15" t="n">
        <f aca="false">(B45*0.4)/18</f>
        <v>0</v>
      </c>
    </row>
    <row r="46" customFormat="false" ht="36.35" hidden="false" customHeight="true" outlineLevel="0" collapsed="false">
      <c r="A46" s="22" t="s">
        <v>50</v>
      </c>
      <c r="B46" s="15" t="n">
        <v>111654.5</v>
      </c>
      <c r="C46" s="15" t="n">
        <f aca="false">(B46*0.4)/18</f>
        <v>2481.21111111111</v>
      </c>
    </row>
    <row r="47" customFormat="false" ht="19.85" hidden="false" customHeight="true" outlineLevel="0" collapsed="false">
      <c r="A47" s="17" t="s">
        <v>31</v>
      </c>
      <c r="B47" s="20" t="n">
        <f aca="false">SUM(B28:B46)</f>
        <v>4570291.07</v>
      </c>
      <c r="C47" s="20" t="n">
        <f aca="false">SUM(C28:C46)</f>
        <v>101562.023777778</v>
      </c>
    </row>
    <row r="48" customFormat="false" ht="19.85" hidden="false" customHeight="true" outlineLevel="0" collapsed="false">
      <c r="A48" s="36"/>
      <c r="B48" s="23"/>
      <c r="C48" s="23"/>
    </row>
    <row r="49" customFormat="false" ht="19.85" hidden="false" customHeight="true" outlineLevel="0" collapsed="false">
      <c r="A49" s="36"/>
      <c r="B49" s="23"/>
      <c r="C49" s="23"/>
    </row>
    <row r="50" customFormat="false" ht="19.85" hidden="false" customHeight="true" outlineLevel="0" collapsed="false">
      <c r="A50" s="36"/>
      <c r="B50" s="23"/>
      <c r="C50" s="23"/>
    </row>
    <row r="51" customFormat="false" ht="19.85" hidden="false" customHeight="true" outlineLevel="0" collapsed="false">
      <c r="A51" s="36"/>
      <c r="B51" s="23"/>
      <c r="C51" s="23"/>
    </row>
    <row r="52" customFormat="false" ht="19.85" hidden="false" customHeight="true" outlineLevel="0" collapsed="false">
      <c r="A52" s="36"/>
      <c r="B52" s="23"/>
      <c r="C52" s="23"/>
    </row>
    <row r="53" customFormat="false" ht="19.85" hidden="false" customHeight="true" outlineLevel="0" collapsed="false">
      <c r="A53" s="36"/>
      <c r="B53" s="23"/>
      <c r="C53" s="23"/>
    </row>
    <row r="54" customFormat="false" ht="19.85" hidden="false" customHeight="true" outlineLevel="0" collapsed="false">
      <c r="A54" s="36"/>
      <c r="B54" s="23"/>
      <c r="C54" s="23"/>
    </row>
    <row r="55" customFormat="false" ht="19.85" hidden="false" customHeight="true" outlineLevel="0" collapsed="false">
      <c r="A55" s="36"/>
      <c r="B55" s="23"/>
      <c r="C55" s="23"/>
    </row>
    <row r="56" customFormat="false" ht="19.85" hidden="false" customHeight="true" outlineLevel="0" collapsed="false">
      <c r="A56" s="36"/>
      <c r="B56" s="23"/>
      <c r="C56" s="23"/>
    </row>
    <row r="57" customFormat="false" ht="19.85" hidden="false" customHeight="true" outlineLevel="0" collapsed="false">
      <c r="A57" s="36"/>
      <c r="B57" s="23"/>
      <c r="C57" s="23"/>
    </row>
    <row r="58" customFormat="false" ht="19.85" hidden="false" customHeight="true" outlineLevel="0" collapsed="false">
      <c r="A58" s="36"/>
      <c r="B58" s="23"/>
      <c r="C58" s="23"/>
    </row>
    <row r="59" customFormat="false" ht="19.85" hidden="false" customHeight="true" outlineLevel="0" collapsed="false">
      <c r="A59" s="36"/>
      <c r="B59" s="23"/>
      <c r="C59" s="23"/>
    </row>
    <row r="60" customFormat="false" ht="19.85" hidden="false" customHeight="true" outlineLevel="0" collapsed="false">
      <c r="A60" s="36"/>
      <c r="B60" s="23"/>
      <c r="C60" s="23"/>
    </row>
    <row r="61" customFormat="false" ht="19.85" hidden="false" customHeight="true" outlineLevel="0" collapsed="false">
      <c r="A61" s="36"/>
      <c r="B61" s="23"/>
      <c r="C61" s="23"/>
    </row>
    <row r="62" customFormat="false" ht="19.85" hidden="false" customHeight="true" outlineLevel="0" collapsed="false">
      <c r="A62" s="36"/>
      <c r="B62" s="23"/>
      <c r="C62" s="23"/>
    </row>
    <row r="63" customFormat="false" ht="19.85" hidden="false" customHeight="true" outlineLevel="0" collapsed="false">
      <c r="A63" s="36"/>
      <c r="B63" s="23"/>
      <c r="C63" s="23"/>
    </row>
    <row r="64" customFormat="false" ht="19.85" hidden="false" customHeight="true" outlineLevel="0" collapsed="false">
      <c r="A64" s="36"/>
      <c r="B64" s="23"/>
      <c r="C64" s="23"/>
    </row>
    <row r="65" customFormat="false" ht="19.85" hidden="false" customHeight="true" outlineLevel="0" collapsed="false">
      <c r="A65" s="36"/>
      <c r="B65" s="23"/>
      <c r="C65" s="23"/>
    </row>
    <row r="66" customFormat="false" ht="19.85" hidden="false" customHeight="true" outlineLevel="0" collapsed="false">
      <c r="A66" s="36"/>
      <c r="B66" s="23"/>
      <c r="C66" s="23"/>
    </row>
    <row r="67" customFormat="false" ht="19.85" hidden="false" customHeight="true" outlineLevel="0" collapsed="false">
      <c r="A67" s="36"/>
      <c r="B67" s="23"/>
      <c r="C67" s="23"/>
    </row>
    <row r="68" customFormat="false" ht="19.85" hidden="false" customHeight="true" outlineLevel="0" collapsed="false">
      <c r="A68" s="36"/>
      <c r="B68" s="23"/>
      <c r="C68" s="23"/>
    </row>
    <row r="69" customFormat="false" ht="19.85" hidden="false" customHeight="true" outlineLevel="0" collapsed="false">
      <c r="A69" s="36"/>
      <c r="B69" s="23"/>
      <c r="C69" s="23"/>
    </row>
    <row r="70" customFormat="false" ht="19.85" hidden="false" customHeight="true" outlineLevel="0" collapsed="false">
      <c r="A70" s="36"/>
      <c r="B70" s="23"/>
      <c r="C70" s="23"/>
    </row>
    <row r="71" customFormat="false" ht="19.85" hidden="false" customHeight="true" outlineLevel="0" collapsed="false">
      <c r="A71" s="36"/>
      <c r="B71" s="23"/>
      <c r="C71" s="23"/>
    </row>
    <row r="72" customFormat="false" ht="19.85" hidden="false" customHeight="true" outlineLevel="0" collapsed="false">
      <c r="A72" s="36"/>
      <c r="B72" s="23"/>
      <c r="C72" s="23"/>
    </row>
    <row r="73" customFormat="false" ht="19.85" hidden="false" customHeight="true" outlineLevel="0" collapsed="false">
      <c r="A73" s="36"/>
      <c r="B73" s="23"/>
      <c r="C73" s="23"/>
    </row>
    <row r="74" customFormat="false" ht="19.85" hidden="false" customHeight="true" outlineLevel="0" collapsed="false"/>
    <row r="75" customFormat="false" ht="19.85" hidden="false" customHeight="true" outlineLevel="0" collapsed="false"/>
    <row r="76" customFormat="false" ht="48.8" hidden="false" customHeight="true" outlineLevel="0" collapsed="false">
      <c r="A76" s="9" t="s">
        <v>5</v>
      </c>
      <c r="B76" s="10" t="s">
        <v>11</v>
      </c>
      <c r="C76" s="10" t="s">
        <v>70</v>
      </c>
    </row>
    <row r="77" customFormat="false" ht="19.85" hidden="false" customHeight="true" outlineLevel="0" collapsed="false">
      <c r="A77" s="11" t="s">
        <v>32</v>
      </c>
      <c r="B77" s="15" t="n">
        <v>4972291.07324307</v>
      </c>
      <c r="C77" s="15" t="e">
        <f aca="false">(#REF!*$C$81)/100</f>
        <v>#REF!</v>
      </c>
    </row>
    <row r="78" customFormat="false" ht="19.85" hidden="false" customHeight="true" outlineLevel="0" collapsed="false">
      <c r="A78" s="11" t="s">
        <v>54</v>
      </c>
      <c r="B78" s="15" t="n">
        <v>3139173.80071077</v>
      </c>
      <c r="C78" s="15" t="e">
        <f aca="false">(#REF!*$C$81)/100</f>
        <v>#REF!</v>
      </c>
    </row>
    <row r="79" customFormat="false" ht="19.85" hidden="false" customHeight="true" outlineLevel="0" collapsed="false">
      <c r="A79" s="9" t="s">
        <v>31</v>
      </c>
      <c r="B79" s="20" t="n">
        <f aca="false">SUM(B77:B78)</f>
        <v>8111464.87395384</v>
      </c>
      <c r="C79" s="20" t="e">
        <f aca="false">SUM(C77:C78)</f>
        <v>#REF!</v>
      </c>
    </row>
    <row r="80" customFormat="false" ht="19.85" hidden="false" customHeight="true" outlineLevel="0" collapsed="false">
      <c r="A80" s="5"/>
      <c r="B80" s="23"/>
    </row>
    <row r="81" customFormat="false" ht="19.85" hidden="false" customHeight="true" outlineLevel="0" collapsed="false">
      <c r="A81" s="9" t="s">
        <v>71</v>
      </c>
      <c r="B81" s="20" t="n">
        <f aca="false">B25+B79</f>
        <v>39080551.9993276</v>
      </c>
      <c r="C81" s="20" t="n">
        <f aca="false">894653+8541</f>
        <v>903194</v>
      </c>
    </row>
    <row r="82" customFormat="false" ht="19.85" hidden="false" customHeight="true" outlineLevel="0" collapsed="false">
      <c r="A82" s="5"/>
      <c r="B82" s="23"/>
    </row>
    <row r="85" customFormat="false" ht="19.85" hidden="false" customHeight="true" outlineLevel="0" collapsed="false"/>
  </sheetData>
  <mergeCells count="3">
    <mergeCell ref="A1:C1"/>
    <mergeCell ref="A3:C3"/>
    <mergeCell ref="A4:C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5" activeCellId="0" sqref="I5"/>
    </sheetView>
  </sheetViews>
  <sheetFormatPr defaultColWidth="10.4921875" defaultRowHeight="15" zeroHeight="false" outlineLevelRow="0" outlineLevelCol="0"/>
  <cols>
    <col collapsed="false" customWidth="true" hidden="false" outlineLevel="0" max="1" min="1" style="1" width="39.52"/>
    <col collapsed="false" customWidth="true" hidden="false" outlineLevel="0" max="2" min="2" style="1" width="18.61"/>
    <col collapsed="false" customWidth="false" hidden="false" outlineLevel="0" max="3" min="3" style="3" width="10.5"/>
    <col collapsed="false" customWidth="true" hidden="false" outlineLevel="0" max="4" min="4" style="2" width="18.61"/>
    <col collapsed="false" customWidth="true" hidden="false" outlineLevel="0" max="5" min="5" style="1" width="18.61"/>
    <col collapsed="false" customWidth="true" hidden="true" outlineLevel="0" max="7" min="6" style="1" width="13.95"/>
    <col collapsed="false" customWidth="false" hidden="false" outlineLevel="0" max="1019" min="8" style="1" width="10.5"/>
  </cols>
  <sheetData>
    <row r="1" customFormat="false" ht="37.95" hidden="false" customHeight="true" outlineLevel="0" collapsed="false">
      <c r="A1" s="5" t="s">
        <v>67</v>
      </c>
      <c r="B1" s="5"/>
      <c r="C1" s="5"/>
      <c r="D1" s="5"/>
      <c r="E1" s="5"/>
    </row>
    <row r="2" customFormat="false" ht="19.85" hidden="false" customHeight="true" outlineLevel="0" collapsed="false">
      <c r="A2" s="5"/>
    </row>
    <row r="3" customFormat="false" ht="19.85" hidden="false" customHeight="true" outlineLevel="0" collapsed="false">
      <c r="A3" s="5" t="s">
        <v>2</v>
      </c>
      <c r="B3" s="5"/>
      <c r="C3" s="5"/>
      <c r="D3" s="5"/>
      <c r="E3" s="5"/>
    </row>
    <row r="4" customFormat="false" ht="19.85" hidden="false" customHeight="true" outlineLevel="0" collapsed="false">
      <c r="A4" s="5" t="s">
        <v>68</v>
      </c>
      <c r="B4" s="5"/>
      <c r="C4" s="5"/>
      <c r="D4" s="5"/>
      <c r="E4" s="5"/>
    </row>
    <row r="5" customFormat="false" ht="47.45" hidden="false" customHeight="true" outlineLevel="0" collapsed="false">
      <c r="A5" s="9" t="s">
        <v>5</v>
      </c>
      <c r="B5" s="10" t="s">
        <v>11</v>
      </c>
      <c r="C5" s="10" t="s">
        <v>7</v>
      </c>
      <c r="D5" s="10" t="s">
        <v>70</v>
      </c>
      <c r="E5" s="37" t="s">
        <v>72</v>
      </c>
    </row>
    <row r="6" customFormat="false" ht="19.85" hidden="false" customHeight="true" outlineLevel="0" collapsed="false">
      <c r="A6" s="11" t="s">
        <v>12</v>
      </c>
      <c r="B6" s="15" t="n">
        <v>2685675.14193442</v>
      </c>
      <c r="C6" s="13" t="n">
        <f aca="false">(B6/$B$33)*100</f>
        <v>6.87215252737636</v>
      </c>
      <c r="D6" s="15" t="n">
        <f aca="false">(C6*$D$33)/100</f>
        <v>62068.8692981116</v>
      </c>
      <c r="E6" s="15" t="n">
        <f aca="false">F6-G6</f>
        <v>57294.4703434182</v>
      </c>
      <c r="F6" s="2" t="n">
        <v>59681.6698207649</v>
      </c>
      <c r="G6" s="2" t="n">
        <f aca="false">D6-F6</f>
        <v>2387.19947734674</v>
      </c>
    </row>
    <row r="7" customFormat="false" ht="19.85" hidden="false" customHeight="true" outlineLevel="0" collapsed="false">
      <c r="A7" s="11" t="s">
        <v>13</v>
      </c>
      <c r="B7" s="15" t="n">
        <v>1389875.85762171</v>
      </c>
      <c r="C7" s="13" t="n">
        <f aca="false">(B7/$B$33)*100</f>
        <v>3.55643865430976</v>
      </c>
      <c r="D7" s="15" t="n">
        <f aca="false">(C7*$D$33)/100</f>
        <v>32121.5405394065</v>
      </c>
      <c r="E7" s="15" t="n">
        <f aca="false">F7-G7</f>
        <v>29650.7197993361</v>
      </c>
      <c r="F7" s="2" t="n">
        <v>30886.1301693713</v>
      </c>
      <c r="G7" s="2" t="n">
        <f aca="false">D7-F7</f>
        <v>1235.41037003519</v>
      </c>
    </row>
    <row r="8" customFormat="false" ht="19.85" hidden="false" customHeight="true" outlineLevel="0" collapsed="false">
      <c r="A8" s="11" t="s">
        <v>14</v>
      </c>
      <c r="B8" s="15" t="n">
        <v>783717.426111667</v>
      </c>
      <c r="C8" s="13" t="n">
        <f aca="false">(B8/$B$33)*100</f>
        <v>2.005389857659</v>
      </c>
      <c r="D8" s="15" t="n">
        <f aca="false">(C8*$D$33)/100</f>
        <v>18112.5608709846</v>
      </c>
      <c r="E8" s="15" t="n">
        <f aca="false">F8-G8</f>
        <v>16719.3247339784</v>
      </c>
      <c r="F8" s="2" t="n">
        <v>17415.9428024815</v>
      </c>
      <c r="G8" s="2" t="n">
        <f aca="false">D8-F8</f>
        <v>696.61806850315</v>
      </c>
    </row>
    <row r="9" customFormat="false" ht="19.85" hidden="false" customHeight="true" outlineLevel="0" collapsed="false">
      <c r="A9" s="11" t="s">
        <v>15</v>
      </c>
      <c r="B9" s="15" t="n">
        <v>647186.442854319</v>
      </c>
      <c r="C9" s="13" t="n">
        <f aca="false">(B9/$B$33)*100</f>
        <v>1.65603198968493</v>
      </c>
      <c r="D9" s="15" t="n">
        <f aca="false">(C9*$D$33)/100</f>
        <v>14957.1815689149</v>
      </c>
      <c r="E9" s="15" t="n">
        <f aca="false">F9-G9</f>
        <v>13806.6603357215</v>
      </c>
      <c r="F9" s="2" t="n">
        <v>14381.9209523182</v>
      </c>
      <c r="G9" s="2" t="n">
        <f aca="false">D9-F9</f>
        <v>575.260616596741</v>
      </c>
    </row>
    <row r="10" customFormat="false" ht="19.85" hidden="false" customHeight="true" outlineLevel="0" collapsed="false">
      <c r="A10" s="11" t="s">
        <v>16</v>
      </c>
      <c r="B10" s="15" t="n">
        <v>1247926.05808402</v>
      </c>
      <c r="C10" s="13" t="n">
        <f aca="false">(B10/$B$33)*100</f>
        <v>3.19321502445895</v>
      </c>
      <c r="D10" s="15" t="n">
        <f aca="false">(C10*$D$33)/100</f>
        <v>28840.9265080118</v>
      </c>
      <c r="E10" s="15" t="n">
        <f aca="false">F10-G10</f>
        <v>26622.453851278</v>
      </c>
      <c r="F10" s="2" t="n">
        <v>27731.6901796449</v>
      </c>
      <c r="G10" s="2" t="n">
        <f aca="false">D10-F10</f>
        <v>1109.23632836688</v>
      </c>
    </row>
    <row r="11" customFormat="false" ht="19.85" hidden="false" customHeight="true" outlineLevel="0" collapsed="false">
      <c r="A11" s="11" t="s">
        <v>17</v>
      </c>
      <c r="B11" s="15" t="n">
        <v>6155502.29228678</v>
      </c>
      <c r="C11" s="13" t="n">
        <f aca="false">(B11/$B$33)*100</f>
        <v>15.7508069292181</v>
      </c>
      <c r="D11" s="15" t="n">
        <f aca="false">(C11*$D$33)/100</f>
        <v>142260.343136282</v>
      </c>
      <c r="E11" s="15" t="n">
        <f aca="false">F11-G11</f>
        <v>131317.536520908</v>
      </c>
      <c r="F11" s="2" t="n">
        <v>136788.939828595</v>
      </c>
      <c r="G11" s="2" t="n">
        <f aca="false">D11-F11</f>
        <v>5471.40330768749</v>
      </c>
    </row>
    <row r="12" customFormat="false" ht="19.85" hidden="false" customHeight="true" outlineLevel="0" collapsed="false">
      <c r="A12" s="11" t="s">
        <v>18</v>
      </c>
      <c r="B12" s="15" t="n">
        <v>1217710.37332613</v>
      </c>
      <c r="C12" s="13" t="n">
        <f aca="false">(B12/$B$33)*100</f>
        <v>3.1158986018086</v>
      </c>
      <c r="D12" s="15" t="n">
        <f aca="false">(C12*$D$33)/100</f>
        <v>28142.6092176192</v>
      </c>
      <c r="E12" s="15" t="n">
        <f aca="false">F12-G12</f>
        <v>25977.8518190976</v>
      </c>
      <c r="F12" s="2" t="n">
        <v>27060.2305183584</v>
      </c>
      <c r="G12" s="2" t="n">
        <f aca="false">D12-F12</f>
        <v>1082.37869926077</v>
      </c>
    </row>
    <row r="13" customFormat="false" ht="19.85" hidden="false" customHeight="true" outlineLevel="0" collapsed="false">
      <c r="A13" s="11" t="s">
        <v>19</v>
      </c>
      <c r="B13" s="15" t="n">
        <v>1717904.7916623</v>
      </c>
      <c r="C13" s="13" t="n">
        <f aca="false">(B13/$B$33)*100</f>
        <v>4.39580482817095</v>
      </c>
      <c r="D13" s="15" t="n">
        <f aca="false">(C13*$D$33)/100</f>
        <v>39702.6454597504</v>
      </c>
      <c r="E13" s="15" t="n">
        <f aca="false">F13-G13</f>
        <v>36648.6786141296</v>
      </c>
      <c r="F13" s="2" t="n">
        <v>38175.66203694</v>
      </c>
      <c r="G13" s="2" t="n">
        <f aca="false">D13-F13</f>
        <v>1526.98342281036</v>
      </c>
    </row>
    <row r="14" customFormat="false" ht="19.85" hidden="false" customHeight="true" outlineLevel="0" collapsed="false">
      <c r="A14" s="11" t="s">
        <v>20</v>
      </c>
      <c r="B14" s="15" t="n">
        <v>1169170.67366526</v>
      </c>
      <c r="C14" s="13" t="n">
        <f aca="false">(B14/$B$33)*100</f>
        <v>2.99169436932564</v>
      </c>
      <c r="D14" s="15" t="n">
        <f aca="false">(C14*$D$33)/100</f>
        <v>27020.804042087</v>
      </c>
      <c r="E14" s="15" t="n">
        <f aca="false">F14-G14</f>
        <v>24942.3370097024</v>
      </c>
      <c r="F14" s="2" t="n">
        <v>25981.5705258947</v>
      </c>
      <c r="G14" s="2" t="n">
        <f aca="false">D14-F14</f>
        <v>1039.2335161923</v>
      </c>
    </row>
    <row r="15" customFormat="false" ht="19.85" hidden="false" customHeight="true" outlineLevel="0" collapsed="false">
      <c r="A15" s="11" t="s">
        <v>21</v>
      </c>
      <c r="B15" s="15" t="n">
        <v>2211918.13599094</v>
      </c>
      <c r="C15" s="13" t="n">
        <f aca="false">(B15/$B$33)*100</f>
        <v>5.65989481425186</v>
      </c>
      <c r="D15" s="15" t="n">
        <f aca="false">(C15*$D$33)/100</f>
        <v>51119.8303686339</v>
      </c>
      <c r="E15" s="15" t="n">
        <f aca="false">F15-G15</f>
        <v>47187.6423420745</v>
      </c>
      <c r="F15" s="2" t="n">
        <v>49153.7363553542</v>
      </c>
      <c r="G15" s="2" t="n">
        <f aca="false">D15-F15</f>
        <v>1966.09401327972</v>
      </c>
    </row>
    <row r="16" customFormat="false" ht="19.85" hidden="false" customHeight="true" outlineLevel="0" collapsed="false">
      <c r="A16" s="11" t="s">
        <v>22</v>
      </c>
      <c r="B16" s="15" t="n">
        <v>1584179.44173638</v>
      </c>
      <c r="C16" s="13" t="n">
        <f aca="false">(B16/$B$33)*100</f>
        <v>4.05362606383768</v>
      </c>
      <c r="D16" s="15" t="n">
        <f aca="false">(C16*$D$33)/100</f>
        <v>36612.1073910181</v>
      </c>
      <c r="E16" s="15" t="n">
        <f aca="false">F16-G16</f>
        <v>33795.8677972655</v>
      </c>
      <c r="F16" s="2" t="n">
        <v>35203.9875941418</v>
      </c>
      <c r="G16" s="2" t="n">
        <f aca="false">D16-F16</f>
        <v>1408.11979687632</v>
      </c>
    </row>
    <row r="17" customFormat="false" ht="19.85" hidden="false" customHeight="true" outlineLevel="0" collapsed="false">
      <c r="A17" s="11" t="s">
        <v>23</v>
      </c>
      <c r="B17" s="15" t="n">
        <v>2094058.30355612</v>
      </c>
      <c r="C17" s="13" t="n">
        <f aca="false">(B17/$B$33)*100</f>
        <v>5.35831301357297</v>
      </c>
      <c r="D17" s="15" t="n">
        <f aca="false">(C17*$D$33)/100</f>
        <v>48395.9616398103</v>
      </c>
      <c r="E17" s="15" t="n">
        <f aca="false">F17-G17</f>
        <v>44673.2962960173</v>
      </c>
      <c r="F17" s="2" t="n">
        <v>46534.6289679138</v>
      </c>
      <c r="G17" s="2" t="n">
        <f aca="false">D17-F17</f>
        <v>1861.33267189648</v>
      </c>
    </row>
    <row r="18" customFormat="false" ht="19.85" hidden="false" customHeight="true" outlineLevel="0" collapsed="false">
      <c r="A18" s="11" t="s">
        <v>24</v>
      </c>
      <c r="B18" s="15" t="n">
        <v>471868.648902003</v>
      </c>
      <c r="C18" s="13" t="n">
        <f aca="false">(B18/$B$33)*100</f>
        <v>1.20742575209819</v>
      </c>
      <c r="D18" s="15" t="n">
        <f aca="false">(C18*$D$33)/100</f>
        <v>10905.3969474057</v>
      </c>
      <c r="E18" s="15" t="n">
        <f aca="false">F18-G18</f>
        <v>10066.5430037945</v>
      </c>
      <c r="F18" s="2" t="n">
        <v>10485.9699756001</v>
      </c>
      <c r="G18" s="2" t="n">
        <f aca="false">D18-F18</f>
        <v>419.426971805586</v>
      </c>
    </row>
    <row r="19" customFormat="false" ht="19.85" hidden="false" customHeight="true" outlineLevel="0" collapsed="false">
      <c r="A19" s="11" t="s">
        <v>25</v>
      </c>
      <c r="B19" s="15" t="n">
        <v>1407322.64666849</v>
      </c>
      <c r="C19" s="13" t="n">
        <f aca="false">(B19/$B$33)*100</f>
        <v>3.60108180327828</v>
      </c>
      <c r="D19" s="15" t="n">
        <f aca="false">(C19*$D$33)/100</f>
        <v>32524.7547823012</v>
      </c>
      <c r="E19" s="15" t="n">
        <f aca="false">F19-G19</f>
        <v>30022.918402965</v>
      </c>
      <c r="F19" s="2" t="n">
        <v>31273.8365926331</v>
      </c>
      <c r="G19" s="2" t="n">
        <f aca="false">D19-F19</f>
        <v>1250.91818966813</v>
      </c>
    </row>
    <row r="20" customFormat="false" ht="19.85" hidden="false" customHeight="true" outlineLevel="0" collapsed="false">
      <c r="A20" s="11" t="s">
        <v>26</v>
      </c>
      <c r="B20" s="15" t="n">
        <v>874973.694808509</v>
      </c>
      <c r="C20" s="13" t="n">
        <f aca="false">(B20/$B$33)*100</f>
        <v>2.23889799413162</v>
      </c>
      <c r="D20" s="15" t="n">
        <f aca="false">(C20*$D$33)/100</f>
        <v>20221.5923491171</v>
      </c>
      <c r="E20" s="15" t="n">
        <f aca="false">F20-G20</f>
        <v>18666.1274201499</v>
      </c>
      <c r="F20" s="2" t="n">
        <v>19443.8598846335</v>
      </c>
      <c r="G20" s="2" t="n">
        <f aca="false">D20-F20</f>
        <v>777.732464483641</v>
      </c>
    </row>
    <row r="21" customFormat="false" ht="19.85" hidden="false" customHeight="true" outlineLevel="0" collapsed="false">
      <c r="A21" s="11" t="s">
        <v>27</v>
      </c>
      <c r="B21" s="15" t="n">
        <v>3201787.02822424</v>
      </c>
      <c r="C21" s="13" t="n">
        <f aca="false">(B21/$B$33)*100</f>
        <v>8.19278864914532</v>
      </c>
      <c r="D21" s="15" t="n">
        <f aca="false">(C21*$D$33)/100</f>
        <v>73996.7755117616</v>
      </c>
      <c r="E21" s="15" t="n">
        <f aca="false">F21-G21</f>
        <v>68304.8701870936</v>
      </c>
      <c r="F21" s="2" t="n">
        <v>71150.8228494276</v>
      </c>
      <c r="G21" s="2" t="n">
        <f aca="false">D21-F21</f>
        <v>2845.95266233396</v>
      </c>
    </row>
    <row r="22" customFormat="false" ht="19.85" hidden="false" customHeight="true" outlineLevel="0" collapsed="false">
      <c r="A22" s="11" t="s">
        <v>28</v>
      </c>
      <c r="B22" s="15" t="n">
        <v>771008.780549706</v>
      </c>
      <c r="C22" s="13" t="n">
        <f aca="false">(B22/$B$33)*100</f>
        <v>1.97287075311263</v>
      </c>
      <c r="D22" s="15" t="n">
        <f aca="false">(C22*$D$33)/100</f>
        <v>17818.8502698681</v>
      </c>
      <c r="E22" s="15" t="n">
        <f aca="false">F22-G22</f>
        <v>16448.2066434521</v>
      </c>
      <c r="F22" s="2" t="n">
        <v>17133.5284566601</v>
      </c>
      <c r="G22" s="2" t="n">
        <f aca="false">D22-F22</f>
        <v>685.321813207982</v>
      </c>
    </row>
    <row r="23" customFormat="false" ht="19.85" hidden="false" customHeight="true" outlineLevel="0" collapsed="false">
      <c r="A23" s="11" t="s">
        <v>29</v>
      </c>
      <c r="B23" s="15" t="n">
        <v>479588.942311646</v>
      </c>
      <c r="C23" s="13" t="n">
        <f aca="false">(B23/$B$33)*100</f>
        <v>1.2271805739077</v>
      </c>
      <c r="D23" s="15" t="n">
        <f aca="false">(C23*$D$33)/100</f>
        <v>11083.8213126999</v>
      </c>
      <c r="E23" s="15" t="n">
        <f aca="false">F23-G23</f>
        <v>10231.2427900399</v>
      </c>
      <c r="F23" s="2" t="n">
        <v>10657.5320513699</v>
      </c>
      <c r="G23" s="2" t="n">
        <f aca="false">D23-F23</f>
        <v>426.289261330039</v>
      </c>
    </row>
    <row r="24" customFormat="false" ht="19.85" hidden="false" customHeight="true" outlineLevel="0" collapsed="false">
      <c r="A24" s="11" t="s">
        <v>30</v>
      </c>
      <c r="B24" s="15" t="n">
        <v>857712.445079086</v>
      </c>
      <c r="C24" s="13" t="n">
        <f aca="false">(B24/$B$33)*100</f>
        <v>2.19472960641355</v>
      </c>
      <c r="D24" s="15" t="n">
        <f aca="false">(C24*$D$33)/100</f>
        <v>19822.6661213508</v>
      </c>
      <c r="E24" s="15" t="n">
        <f aca="false">F24-G24</f>
        <v>18297.8869932752</v>
      </c>
      <c r="F24" s="1" t="n">
        <v>19060.276557313</v>
      </c>
      <c r="G24" s="2" t="n">
        <f aca="false">D24-F24</f>
        <v>762.389564037847</v>
      </c>
    </row>
    <row r="25" customFormat="false" ht="19.85" hidden="false" customHeight="true" outlineLevel="0" collapsed="false">
      <c r="A25" s="17" t="s">
        <v>31</v>
      </c>
      <c r="B25" s="20" t="n">
        <f aca="false">SUM(B6:B24)</f>
        <v>30969087.1253737</v>
      </c>
      <c r="C25" s="19" t="n">
        <f aca="false">SUM(C6:C24)</f>
        <v>79.2442418057621</v>
      </c>
      <c r="D25" s="20" t="n">
        <f aca="false">SUM(D6:D24)</f>
        <v>715729.237335135</v>
      </c>
      <c r="E25" s="20" t="n">
        <f aca="false">SUM(E6:E24)</f>
        <v>660674.634903697</v>
      </c>
    </row>
    <row r="26" customFormat="false" ht="19.85" hidden="false" customHeight="true" outlineLevel="0" collapsed="false">
      <c r="A26" s="36"/>
      <c r="B26" s="23"/>
      <c r="C26" s="38"/>
      <c r="D26" s="23"/>
    </row>
    <row r="27" customFormat="false" ht="19.85" hidden="false" customHeight="true" outlineLevel="0" collapsed="false"/>
    <row r="28" customFormat="false" ht="48.8" hidden="true" customHeight="true" outlineLevel="0" collapsed="false">
      <c r="A28" s="9" t="s">
        <v>5</v>
      </c>
      <c r="B28" s="10" t="s">
        <v>11</v>
      </c>
      <c r="C28" s="10" t="s">
        <v>7</v>
      </c>
      <c r="D28" s="10" t="s">
        <v>70</v>
      </c>
    </row>
    <row r="29" customFormat="false" ht="19.85" hidden="true" customHeight="true" outlineLevel="0" collapsed="false">
      <c r="A29" s="11" t="s">
        <v>32</v>
      </c>
      <c r="B29" s="15" t="n">
        <v>4972291.07324307</v>
      </c>
      <c r="C29" s="13" t="n">
        <f aca="false">(B29/$B$33)*100</f>
        <v>12.7231853667999</v>
      </c>
      <c r="D29" s="15" t="n">
        <f aca="false">(C29*$D$33)/100</f>
        <v>114915.046841815</v>
      </c>
    </row>
    <row r="30" customFormat="false" ht="19.85" hidden="true" customHeight="true" outlineLevel="0" collapsed="false">
      <c r="A30" s="11" t="s">
        <v>54</v>
      </c>
      <c r="B30" s="15" t="n">
        <v>3139173.80071077</v>
      </c>
      <c r="C30" s="13" t="n">
        <f aca="false">(B30/$B$33)*100</f>
        <v>8.03257282743802</v>
      </c>
      <c r="D30" s="15" t="n">
        <f aca="false">(C30*$D$33)/100</f>
        <v>72549.7158230505</v>
      </c>
    </row>
    <row r="31" customFormat="false" ht="19.85" hidden="true" customHeight="true" outlineLevel="0" collapsed="false">
      <c r="A31" s="9" t="s">
        <v>31</v>
      </c>
      <c r="B31" s="20" t="n">
        <f aca="false">SUM(B29:B30)</f>
        <v>8111464.87395384</v>
      </c>
      <c r="C31" s="19" t="n">
        <f aca="false">SUM(C29:C30)</f>
        <v>20.7557581942379</v>
      </c>
      <c r="D31" s="20" t="n">
        <f aca="false">SUM(D29:D30)</f>
        <v>187464.762664865</v>
      </c>
    </row>
    <row r="32" customFormat="false" ht="19.85" hidden="true" customHeight="true" outlineLevel="0" collapsed="false">
      <c r="A32" s="5"/>
      <c r="B32" s="23"/>
    </row>
    <row r="33" customFormat="false" ht="19.85" hidden="true" customHeight="true" outlineLevel="0" collapsed="false">
      <c r="A33" s="9" t="s">
        <v>71</v>
      </c>
      <c r="B33" s="20" t="n">
        <f aca="false">B25+B31</f>
        <v>39080551.9993275</v>
      </c>
      <c r="C33" s="19" t="n">
        <v>100</v>
      </c>
      <c r="D33" s="20" t="n">
        <f aca="false">894653+8541</f>
        <v>903194</v>
      </c>
    </row>
    <row r="34" customFormat="false" ht="19.85" hidden="false" customHeight="true" outlineLevel="0" collapsed="false">
      <c r="A34" s="5"/>
      <c r="B34" s="23"/>
    </row>
    <row r="37" customFormat="false" ht="19.85" hidden="false" customHeight="tru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3:E3"/>
    <mergeCell ref="A4:E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1470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2021-02-09T10:07:26Z</dcterms:modified>
  <cp:revision>22</cp:revision>
  <dc:subject/>
  <dc:title/>
</cp:coreProperties>
</file>