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732"/>
  </bookViews>
  <sheets>
    <sheet name="ATIV ENSINO" sheetId="1" r:id="rId1"/>
  </sheets>
  <definedNames>
    <definedName name="_xlnm.Print_Area" localSheetId="0">'ATIV ENSINO'!$A$1:$G$309</definedName>
  </definedNames>
  <calcPr calcId="125725"/>
</workbook>
</file>

<file path=xl/calcChain.xml><?xml version="1.0" encoding="utf-8"?>
<calcChain xmlns="http://schemas.openxmlformats.org/spreadsheetml/2006/main">
  <c r="F200" i="1"/>
  <c r="F305"/>
  <c r="F298"/>
  <c r="F297"/>
  <c r="F296"/>
  <c r="F38"/>
  <c r="F37"/>
  <c r="F54"/>
  <c r="F39" l="1"/>
  <c r="F221"/>
  <c r="F218"/>
  <c r="F215"/>
  <c r="F212"/>
  <c r="F209"/>
  <c r="F206"/>
  <c r="F136"/>
  <c r="F151"/>
  <c r="F148"/>
  <c r="F149"/>
  <c r="F150"/>
  <c r="F152"/>
  <c r="F143"/>
  <c r="F144"/>
  <c r="F145"/>
  <c r="F146"/>
  <c r="F147"/>
  <c r="F137"/>
  <c r="F138"/>
  <c r="F139"/>
  <c r="F140"/>
  <c r="F141"/>
  <c r="F142"/>
  <c r="F76"/>
  <c r="F84"/>
  <c r="F77"/>
  <c r="F78"/>
  <c r="F75"/>
  <c r="F67"/>
  <c r="F61"/>
  <c r="F62"/>
  <c r="F63"/>
  <c r="F64"/>
  <c r="F65"/>
  <c r="F66"/>
  <c r="F60"/>
  <c r="F57"/>
  <c r="F51"/>
  <c r="F46"/>
  <c r="F45"/>
  <c r="F47"/>
  <c r="F48"/>
  <c r="F44"/>
  <c r="F33"/>
  <c r="F34"/>
  <c r="F30"/>
  <c r="F26"/>
  <c r="F27"/>
  <c r="F28"/>
  <c r="F29"/>
  <c r="F13"/>
  <c r="F19"/>
  <c r="F20"/>
  <c r="F21"/>
  <c r="F22"/>
  <c r="F14"/>
  <c r="F15"/>
  <c r="F16"/>
  <c r="F17"/>
  <c r="F18"/>
  <c r="F250"/>
  <c r="F249"/>
  <c r="F240"/>
  <c r="F241"/>
  <c r="F242"/>
  <c r="F243"/>
  <c r="F239"/>
  <c r="F185"/>
  <c r="F302"/>
  <c r="F301"/>
  <c r="F306"/>
  <c r="F292"/>
  <c r="F293"/>
  <c r="F294"/>
  <c r="F295"/>
  <c r="F291"/>
  <c r="F285"/>
  <c r="F286" s="1"/>
  <c r="F280"/>
  <c r="F281"/>
  <c r="F282"/>
  <c r="F279"/>
  <c r="F273"/>
  <c r="F274"/>
  <c r="F275"/>
  <c r="F276"/>
  <c r="F272"/>
  <c r="F263"/>
  <c r="F264"/>
  <c r="F265"/>
  <c r="F266"/>
  <c r="F262"/>
  <c r="F257"/>
  <c r="F258"/>
  <c r="F259"/>
  <c r="F256"/>
  <c r="F184"/>
  <c r="F186"/>
  <c r="F187"/>
  <c r="F188"/>
  <c r="F189"/>
  <c r="F190"/>
  <c r="F191"/>
  <c r="F83"/>
  <c r="F35" l="1"/>
  <c r="B252"/>
  <c r="F299"/>
  <c r="F251"/>
  <c r="F192"/>
  <c r="F244"/>
  <c r="F277"/>
  <c r="F267"/>
  <c r="F260"/>
  <c r="F303"/>
  <c r="F283"/>
  <c r="F79"/>
  <c r="B287" l="1"/>
  <c r="B268"/>
  <c r="B307"/>
  <c r="F228"/>
  <c r="F229"/>
  <c r="F230"/>
  <c r="F231"/>
  <c r="F232"/>
  <c r="F233"/>
  <c r="F234"/>
  <c r="F235"/>
  <c r="F236"/>
  <c r="F227"/>
  <c r="F222"/>
  <c r="F219"/>
  <c r="F216"/>
  <c r="F213"/>
  <c r="F210"/>
  <c r="F207"/>
  <c r="F198"/>
  <c r="F199"/>
  <c r="F197"/>
  <c r="F179"/>
  <c r="F180"/>
  <c r="F181"/>
  <c r="F178"/>
  <c r="F174"/>
  <c r="F175"/>
  <c r="F173"/>
  <c r="F168"/>
  <c r="F169"/>
  <c r="F170"/>
  <c r="F167"/>
  <c r="F162"/>
  <c r="F163"/>
  <c r="F164"/>
  <c r="F161"/>
  <c r="F130"/>
  <c r="F155"/>
  <c r="F156" s="1"/>
  <c r="F127"/>
  <c r="F128"/>
  <c r="F129"/>
  <c r="F131"/>
  <c r="F132"/>
  <c r="F133"/>
  <c r="F126"/>
  <c r="F120"/>
  <c r="F121" s="1"/>
  <c r="F114"/>
  <c r="F115"/>
  <c r="F116"/>
  <c r="F117"/>
  <c r="F113"/>
  <c r="F105"/>
  <c r="F106"/>
  <c r="F107"/>
  <c r="F108"/>
  <c r="F109"/>
  <c r="F110"/>
  <c r="F104"/>
  <c r="F98"/>
  <c r="F99" s="1"/>
  <c r="F93"/>
  <c r="F94"/>
  <c r="F95"/>
  <c r="F92"/>
  <c r="F88"/>
  <c r="F89"/>
  <c r="F87"/>
  <c r="F82"/>
  <c r="F81"/>
  <c r="F71"/>
  <c r="F72"/>
  <c r="F70"/>
  <c r="F52"/>
  <c r="F53"/>
  <c r="F55"/>
  <c r="F56"/>
  <c r="F9"/>
  <c r="F10"/>
  <c r="F8"/>
  <c r="F201" l="1"/>
  <c r="B202"/>
  <c r="F11"/>
  <c r="F85"/>
  <c r="B223"/>
  <c r="F49"/>
  <c r="F165"/>
  <c r="F171"/>
  <c r="F96"/>
  <c r="F118"/>
  <c r="F182"/>
  <c r="F237"/>
  <c r="B245" s="1"/>
  <c r="F90"/>
  <c r="F134"/>
  <c r="F153"/>
  <c r="F176"/>
  <c r="F58"/>
  <c r="F111"/>
  <c r="F73"/>
  <c r="F68"/>
  <c r="F31"/>
  <c r="F23"/>
  <c r="B40" l="1"/>
  <c r="B193"/>
  <c r="B157"/>
  <c r="B100"/>
  <c r="B122"/>
  <c r="B309" l="1"/>
</calcChain>
</file>

<file path=xl/sharedStrings.xml><?xml version="1.0" encoding="utf-8"?>
<sst xmlns="http://schemas.openxmlformats.org/spreadsheetml/2006/main" count="735" uniqueCount="319">
  <si>
    <t>Instituto Federal de Alagoas</t>
  </si>
  <si>
    <t>UNIDADE</t>
  </si>
  <si>
    <t>Quantidade</t>
  </si>
  <si>
    <t>mês</t>
  </si>
  <si>
    <t>II. Orientação/coorientação de TCC concluída</t>
  </si>
  <si>
    <t>Orientação e/ou coorientação de dissertação de Mestrado</t>
  </si>
  <si>
    <t>III. Orientação de bolsista</t>
  </si>
  <si>
    <t>Orientação de monitoria</t>
  </si>
  <si>
    <t>Orientação de monitoria</t>
  </si>
  <si>
    <t>monitor</t>
  </si>
  <si>
    <t>Orientação de bolsista de pesquisa (por exemplo PIBIC, PIBITI, PIBIC-JR, PIBIC-EM). Ponto por 12 meses de orientação.</t>
  </si>
  <si>
    <t>Orientação concluida</t>
  </si>
  <si>
    <t>Orientação de bolsista de extensão. Ponto por 12 meses cumulativos de orientação.</t>
  </si>
  <si>
    <t>Orientação de bolsista de editais externos (por exemplo PIBID, PET,RONDON, DTI). Ponto por 12 meses de orientação por aluno.</t>
  </si>
  <si>
    <t>Orientação ou supervisão de estágio curricular obrigatório.</t>
  </si>
  <si>
    <t>Por orientação / supervisão concluída</t>
  </si>
  <si>
    <t>Orientação ou supervisão de estágio curricular não obrigatório.</t>
  </si>
  <si>
    <t>V. Orientação ou preparação de discente</t>
  </si>
  <si>
    <t>Orientação ou preparação de discente para participação em apresentações ou mostras artístico-culturais e/ou científico-tecnológicas</t>
  </si>
  <si>
    <t>Por evento</t>
  </si>
  <si>
    <t>Orientação ou preparação de discente para a participação em concursos e/ou competições</t>
  </si>
  <si>
    <t>evento/etapa</t>
  </si>
  <si>
    <t>I. Publicações de livros com ISBN</t>
  </si>
  <si>
    <t>Publicação de Livros</t>
  </si>
  <si>
    <t>livro</t>
  </si>
  <si>
    <t>Publicação de capítulos de Livros</t>
  </si>
  <si>
    <t>capítulos</t>
  </si>
  <si>
    <t>Tradução de livro</t>
  </si>
  <si>
    <t>Revisor de livro</t>
  </si>
  <si>
    <t>II. Publicação de artigo técnico</t>
  </si>
  <si>
    <t>artigo</t>
  </si>
  <si>
    <t>Publicação de relatório de pesquisas</t>
  </si>
  <si>
    <t>relatório</t>
  </si>
  <si>
    <t>III. Apresentação/publicação de trabalho em eventos</t>
  </si>
  <si>
    <t>IV. Propriedade intelectual</t>
  </si>
  <si>
    <t>Patente nacional ou internacional</t>
  </si>
  <si>
    <t>por patente</t>
  </si>
  <si>
    <t>Registro oficial de software nacional ou internacional</t>
  </si>
  <si>
    <t>por registro</t>
  </si>
  <si>
    <t>Desenvolvimento de produtos, protótipos, softwares ou processos não patenteados, não registrados e similares</t>
  </si>
  <si>
    <t>por desenvolvimento</t>
  </si>
  <si>
    <t>Trabalhos técnicos ou consultoria</t>
  </si>
  <si>
    <t>Trabalho e/ou consultoria concluída</t>
  </si>
  <si>
    <t>Transferência de tecnologia ou licenciamento</t>
  </si>
  <si>
    <t>por transferência ou por licenciamento</t>
  </si>
  <si>
    <t>Liderança de grupo de pesquisa certificado pelo IFAL e atualizado (em exercício)</t>
  </si>
  <si>
    <t>Liderança de grupo de pesquisa certificado (exercida)</t>
  </si>
  <si>
    <t>Componente de Grupo de Pesquisa</t>
  </si>
  <si>
    <t>Coordenação de projeto em parceria com outras instituições</t>
  </si>
  <si>
    <t>por projeto aprovado em edital</t>
  </si>
  <si>
    <t>Coordenação de projeto interno ao IFAL</t>
  </si>
  <si>
    <t>por projeto aprovado em edital interno</t>
  </si>
  <si>
    <t>Membro de projeto de PD&amp;I</t>
  </si>
  <si>
    <t>Captação de recursos com instituições parceiras (projeto de PD&amp;I)</t>
  </si>
  <si>
    <t>por captação</t>
  </si>
  <si>
    <t>Coordenação de núcleo ou seção de inovação tecnológica</t>
  </si>
  <si>
    <t>por mês de coordenação</t>
  </si>
  <si>
    <t>I. Coordenação de atividades de extensão</t>
  </si>
  <si>
    <t>Coordenação de projeto de extensão contemplado em edital externo</t>
  </si>
  <si>
    <t>por edital</t>
  </si>
  <si>
    <t>Coordenação de programa de extensão contemplado em edital externo</t>
  </si>
  <si>
    <t>Coordenação de projeto de extensão contemplado em edital interno</t>
  </si>
  <si>
    <t>Coordenação de programa de extensão contemplado em edital interno</t>
  </si>
  <si>
    <t>Coordenação de curso de extensão</t>
  </si>
  <si>
    <t>Coordenação de ação de extensão</t>
  </si>
  <si>
    <t>por ação</t>
  </si>
  <si>
    <t>Captação de recursos (projetos de desenvolvimento institucional)</t>
  </si>
  <si>
    <t>II. Participação em atividades de extensão</t>
  </si>
  <si>
    <t>Ministrante de Unidade Curricular ou disciplina de extensão</t>
  </si>
  <si>
    <t>por unidade curricular ou por disciplina</t>
  </si>
  <si>
    <t>Membro de projeto de extensão (exceto coordenador)</t>
  </si>
  <si>
    <t>por projeto</t>
  </si>
  <si>
    <t>Participação em projeto de extensão tecnológica cooperativo</t>
  </si>
  <si>
    <t>por participação</t>
  </si>
  <si>
    <t>Participação em projeto de extensão de desenvolvimento institucional</t>
  </si>
  <si>
    <t>Oficinas de extensão ministradas</t>
  </si>
  <si>
    <t>III. Trabalhos técnicos e consultorias</t>
  </si>
  <si>
    <t>Trabalhos técnicos e consultorias</t>
  </si>
  <si>
    <t>por atividade concluída</t>
  </si>
  <si>
    <t>I. Concurso público no âmbito da Carreira de Magistério</t>
  </si>
  <si>
    <t>Membro efetivo de banca de concurso público</t>
  </si>
  <si>
    <t>por concurso</t>
  </si>
  <si>
    <t>Membro efetivo de banca de processo seletivo para professor substituto, temporário, UAB e PRONATEC</t>
  </si>
  <si>
    <t>Elaboração de prova escrita de concurso público</t>
  </si>
  <si>
    <t>Participação como membro efetivo em banca de processo seletivo de remoção/redistribuição no IFAL</t>
  </si>
  <si>
    <t>Membro efetivo de banca de defesa de tese inédita para acesso à Classe de Professor Titular</t>
  </si>
  <si>
    <t>por banca</t>
  </si>
  <si>
    <t>Membro efetivo de banca de avaliação de Memorial Descritivo para acesso à Classe de Professor Titular</t>
  </si>
  <si>
    <t>Membro efetivo de banca de avaliação de Memorial Descritivo para Reconhecimento de Saberes e Competências (RSC)</t>
  </si>
  <si>
    <t>II. Bancas de avaliação</t>
  </si>
  <si>
    <t>Participação em Comissão de Avaliação de Cursos de graduação</t>
  </si>
  <si>
    <t>avaliação</t>
  </si>
  <si>
    <t>Participação em Comissão de Avaliação de Cursos de especialização</t>
  </si>
  <si>
    <t>Participação em Comissão de Avaliação de Cursos de Mestrado</t>
  </si>
  <si>
    <t>Participação em Comissão de Avaliação de Cursos de doutorado</t>
  </si>
  <si>
    <t>banca</t>
  </si>
  <si>
    <t>Membro efetivo de banca de defesa de tese de curso de doutorado</t>
  </si>
  <si>
    <t>Membro efetivo de banca de defesa de qualificação de curso de doutorado</t>
  </si>
  <si>
    <t>III. Participação em comissões de avaliação institucionais ou de curso no âmbito do SINAES</t>
  </si>
  <si>
    <t>Participação em comissões de avaliação institucionais ou de curso no âmbito do SINAES</t>
  </si>
  <si>
    <t>por avaliação realizada</t>
  </si>
  <si>
    <t>I. Revistas indexadas</t>
  </si>
  <si>
    <t>Editor de revista</t>
  </si>
  <si>
    <t>por mês no cargo</t>
  </si>
  <si>
    <t>Participação em conselho ou comitê técnico-científico</t>
  </si>
  <si>
    <t>por mês na composição do conselho ou comitê técnico-científico</t>
  </si>
  <si>
    <t>Revisor técnico-científico</t>
  </si>
  <si>
    <t>por mês</t>
  </si>
  <si>
    <t>Revisor gramatical e ortográfico</t>
  </si>
  <si>
    <t>II. Revistas não indexadas</t>
  </si>
  <si>
    <t>Avaliador de projetos de agências de fomento</t>
  </si>
  <si>
    <t>Por projeto</t>
  </si>
  <si>
    <t>Avaliador de projetos de outras instituições de ensino</t>
  </si>
  <si>
    <t>Avaliador de projetos do IFAL</t>
  </si>
  <si>
    <t>por mês de participação</t>
  </si>
  <si>
    <t>Membro do núcleo docente estruturante de curso de graduação (NDE)</t>
  </si>
  <si>
    <t>Membro do conselho de curso de pós-graduação</t>
  </si>
  <si>
    <t>por processo</t>
  </si>
  <si>
    <t>I – Participação em comissão de elaboração de PPC de curso FIC.</t>
  </si>
  <si>
    <t>projeto</t>
  </si>
  <si>
    <t>II – Participação em comissão de elaboração de PPC de curso técnicos.</t>
  </si>
  <si>
    <t>III – Participação em comissão de elaboração de PPC de Graduação.</t>
  </si>
  <si>
    <t>I. Organização de congressos, simpósios, workshops, seminários e mostras</t>
  </si>
  <si>
    <t>Organização de workshops, seminários e mostras local institucional</t>
  </si>
  <si>
    <t>por evento</t>
  </si>
  <si>
    <t>Organização de workshops, seminários e mostras local interinstitucional</t>
  </si>
  <si>
    <t>Organização de workshops, seminários e mostras regional</t>
  </si>
  <si>
    <t>Organização de workshops, seminários e mostras nacional</t>
  </si>
  <si>
    <t>Organização de workshops, seminários e mostras internacional</t>
  </si>
  <si>
    <t>Organização de congressos e simpósios local institucional</t>
  </si>
  <si>
    <t>Organização de congressos e simpósios local interinstitucional</t>
  </si>
  <si>
    <t>Organização de congressos e simpósios regional</t>
  </si>
  <si>
    <t>Organização de congressos e simpósios nacional</t>
  </si>
  <si>
    <t>Organização de congressos e simpósios internacional</t>
  </si>
  <si>
    <t>II. Organização de conferências, palestras, mesas-redondas, oficinas, cursos e minicursos</t>
  </si>
  <si>
    <t>Organização de palestras</t>
  </si>
  <si>
    <t>Organização de conferências</t>
  </si>
  <si>
    <t>Organização de mesas-redondas</t>
  </si>
  <si>
    <t>Organização de oficinas</t>
  </si>
  <si>
    <t>Organização de cursos e minicursos</t>
  </si>
  <si>
    <t>I. Cargos de direção</t>
  </si>
  <si>
    <t>Cargo de reitor</t>
  </si>
  <si>
    <t>por mês de atuação</t>
  </si>
  <si>
    <t>Cargo de diretor de campus, pró-reitor e demais cargos com atribuição de CD-2</t>
  </si>
  <si>
    <t>Cargo de diretor de ensino, diretor de pesquisa e extensão e demais cargos com atribuição de CD-3</t>
  </si>
  <si>
    <t>Chefe de departamento e demais cargos com atribuição de CD-4</t>
  </si>
  <si>
    <t>II. Funções gratificadas e cargos de coordenação</t>
  </si>
  <si>
    <t>I. Cursos de qualificação</t>
  </si>
  <si>
    <t>Curso adicional de graduação</t>
  </si>
  <si>
    <t>por curso finalizado</t>
  </si>
  <si>
    <t>Curso de aperfeiçoamento (carga horária mínima de 180 horas)</t>
  </si>
  <si>
    <t>Curso de especialização (carga horária mínima de 360 horas)</t>
  </si>
  <si>
    <t>Curso de mestrado</t>
  </si>
  <si>
    <t>Curso adicional de doutorado</t>
  </si>
  <si>
    <t>II. Atividades de aperfeiçoamento</t>
  </si>
  <si>
    <t>Pós-doutorado</t>
  </si>
  <si>
    <t>Cursos de curta duração, workshops, congressos, seminários, mostras, jornadas, treinamentos e estágios</t>
  </si>
  <si>
    <t>por hora</t>
  </si>
  <si>
    <t>Missão de trabalho realizada no país</t>
  </si>
  <si>
    <t>por missão realizada</t>
  </si>
  <si>
    <t>Missão de trabalho realizada fora do país</t>
  </si>
  <si>
    <t>III. Experiência profissional relacionada à área de atuação e não concomitante com a Carreira de Magistério do EBTT</t>
  </si>
  <si>
    <t>por ano de atuação</t>
  </si>
  <si>
    <t>I. Conselhos e colegiados sistêmicos</t>
  </si>
  <si>
    <t>Membro titular do Conselho Superior do IFAL (CEFET-AL, ETFAL ou EAFS-AL)</t>
  </si>
  <si>
    <t>Membro suplente do Conselho Superior do IFAL (CEFET-AL, ETFAL ou EAFS-AL)</t>
  </si>
  <si>
    <t>Membro titular do Conselho de Ensino, Pesquisa e Extensão do IFAL</t>
  </si>
  <si>
    <t>Membro suplente do Conselho de Ensino, Pesquisa e Extensão do IFAL</t>
  </si>
  <si>
    <t>II. Membro titular ou suplente de Conselho ou Colegiado de campus</t>
  </si>
  <si>
    <t>Membro titular de Conselho ou Colegiado de campus</t>
  </si>
  <si>
    <t>Membro suplente de Conselho ou Colegiado de campus</t>
  </si>
  <si>
    <t>III. Sindical</t>
  </si>
  <si>
    <t>Representante sindical</t>
  </si>
  <si>
    <t>Orientação TCC de Cursos Técnicos</t>
  </si>
  <si>
    <t>Coorientação de TCC de Cursos Técnicos</t>
  </si>
  <si>
    <t>Coorientação concluida</t>
  </si>
  <si>
    <t>Coorientação de TCC de Cursos de Graduação</t>
  </si>
  <si>
    <t>Orientação de TCC de Cursos de Graduação</t>
  </si>
  <si>
    <t>Orientação  de TCC ou  de monografia de Especialização</t>
  </si>
  <si>
    <t>Coorientação de TCC ou de monografia de Especialização</t>
  </si>
  <si>
    <t>Orientação Concluida</t>
  </si>
  <si>
    <t>Orientação  de dissertação de Mestrado</t>
  </si>
  <si>
    <t>Orientação  de Tese de Doutorado</t>
  </si>
  <si>
    <t>Coorientação de Tese de Doutorado</t>
  </si>
  <si>
    <t>Subtotal</t>
  </si>
  <si>
    <t>Pontos / Unidade</t>
  </si>
  <si>
    <t>Quantidade em meses</t>
  </si>
  <si>
    <t>IV. Orientação ou supervisão de estágio curricular, respeitado o disposto na Lei no 9.394/1996 e Lei no 11.892/2008.</t>
  </si>
  <si>
    <t>Indicador 1– Atividades de Ensino e Orientação</t>
  </si>
  <si>
    <t>Total do Indicador 1</t>
  </si>
  <si>
    <t>Total do Indicador 2</t>
  </si>
  <si>
    <t>Indicador 3 – Atividades de extensão</t>
  </si>
  <si>
    <t>Total do Indicador 3</t>
  </si>
  <si>
    <t>Indicador 4. Participação em Bancas de Avaliação</t>
  </si>
  <si>
    <t>por oficina</t>
  </si>
  <si>
    <t xml:space="preserve">Membro efetivo em banca de processo seletivo de remoção/redistribuição no IFAL </t>
  </si>
  <si>
    <t>Seleção de estudantes em programas de extensão e de pesquisa</t>
  </si>
  <si>
    <t>por seleção</t>
  </si>
  <si>
    <t>Total do Indicador 4</t>
  </si>
  <si>
    <t>Participação em banca de seleção de tutoria/monitoria</t>
  </si>
  <si>
    <t>De âmbito internacional</t>
  </si>
  <si>
    <t>De âmbito  Nacionais</t>
  </si>
  <si>
    <t>De âmbito Regional</t>
  </si>
  <si>
    <t>De âmbito  Local</t>
  </si>
  <si>
    <t>Total do Indicador 5</t>
  </si>
  <si>
    <t>Membro do colegiado  de curso de pós-graduação</t>
  </si>
  <si>
    <t>por comissão ou grupo</t>
  </si>
  <si>
    <t>Total do Indicador 6</t>
  </si>
  <si>
    <t>Indicador 7. Participação em Comissão de Elaboração de Projeto Pedagógico de Novos Cursos</t>
  </si>
  <si>
    <t>Participação em comissão de elaboração de PPC de curso FIC.</t>
  </si>
  <si>
    <t>Participação em comissão de elaboração de PPC de curso técnicos.</t>
  </si>
  <si>
    <t>Participação em comissão de elaboração de PPC de Graduação.</t>
  </si>
  <si>
    <r>
      <t>Participação em comissão de elaboração de PPC de curso de pós-graduação (</t>
    </r>
    <r>
      <rPr>
        <i/>
        <sz val="11"/>
        <color rgb="FF000000"/>
        <rFont val="Calibri"/>
        <family val="2"/>
        <charset val="1"/>
      </rPr>
      <t>Lato Sensu</t>
    </r>
    <r>
      <rPr>
        <sz val="11"/>
        <color rgb="FF000000"/>
        <rFont val="Calibri"/>
        <family val="2"/>
        <charset val="1"/>
      </rPr>
      <t>).</t>
    </r>
  </si>
  <si>
    <r>
      <t>Participação em comissão de elaboração de PPC de curso de pós-graduação (</t>
    </r>
    <r>
      <rPr>
        <i/>
        <sz val="11"/>
        <color rgb="FF000000"/>
        <rFont val="Calibri"/>
        <family val="2"/>
        <charset val="1"/>
      </rPr>
      <t>Stricto Sensu</t>
    </r>
    <r>
      <rPr>
        <sz val="11"/>
        <color rgb="FF000000"/>
        <rFont val="Calibri"/>
        <family val="2"/>
        <charset val="1"/>
      </rPr>
      <t>).</t>
    </r>
  </si>
  <si>
    <r>
      <t xml:space="preserve">Participação em comissão de elaboração de APCN (Apresentação de Propostas para Cursos Novos – </t>
    </r>
    <r>
      <rPr>
        <i/>
        <sz val="11"/>
        <color rgb="FF000000"/>
        <rFont val="Calibri"/>
        <family val="2"/>
        <charset val="1"/>
      </rPr>
      <t>Stricto Sensu</t>
    </r>
    <r>
      <rPr>
        <sz val="11"/>
        <color rgb="FF000000"/>
        <rFont val="Calibri"/>
        <family val="2"/>
        <charset val="1"/>
      </rPr>
      <t>) aprovada.</t>
    </r>
  </si>
  <si>
    <t>Total do Indicador 7</t>
  </si>
  <si>
    <t>Indicador 8. Participação na Organização de Eventos</t>
  </si>
  <si>
    <t xml:space="preserve">Material didático (apostila, jogos, outros) </t>
  </si>
  <si>
    <t>Pts/publicação</t>
  </si>
  <si>
    <t xml:space="preserve">Boletim </t>
  </si>
  <si>
    <t xml:space="preserve">Cartilha </t>
  </si>
  <si>
    <t>Folder ou banner</t>
  </si>
  <si>
    <t xml:space="preserve">Material de atualização científica (na forma de mídia eletrônica, filmes, vídeos, audiovisuais e similares) </t>
  </si>
  <si>
    <t>Pts/produção</t>
  </si>
  <si>
    <t>Parecer técnico na área de atuação do docente</t>
  </si>
  <si>
    <t>Pts/parecer</t>
  </si>
  <si>
    <t>Pts/participação</t>
  </si>
  <si>
    <t>Pts/conferência ou palestra</t>
  </si>
  <si>
    <t>Pts/debate ou mediação</t>
  </si>
  <si>
    <t>Seleção de estudantes em programas de pós-graduação</t>
  </si>
  <si>
    <t>Elaboração de prova escrita de processo seletivo para ingresso em curso integrado, subsequente</t>
  </si>
  <si>
    <t>Elaboração de prova escrita de processo seletivo para ingresso em curso de graduação</t>
  </si>
  <si>
    <t>Membro efetivo de defesa de relatório de estágio</t>
  </si>
  <si>
    <t>Membro efetivo de banca de defesa de TCC de curso de graduação</t>
  </si>
  <si>
    <t>Membro efetivo de banca de defesa de TCC ou monografia de curso de especialização</t>
  </si>
  <si>
    <t>Membro efetivo de banca de defesa de dissertação de curso de mestrado</t>
  </si>
  <si>
    <t>Membro efetivo de banca de defesa de qualificação de curso de mestrado</t>
  </si>
  <si>
    <t>Coordenação de Setores de Estudos; de Laboratórios multidisciplinares; de Núcleos e órgãos de apoio a Cursos, Departamentos  e Diretorias</t>
  </si>
  <si>
    <t>Cargo de chefe/responsável por laboratório, assessor de área, demais FG’s</t>
  </si>
  <si>
    <t xml:space="preserve"> </t>
  </si>
  <si>
    <t>Função Gratificada ou não gratificada de Coordenação de Área, Curso ou Atividades administrativas exercidas por docente nomeadas pelo Reitor ou Diretor de Campus,</t>
  </si>
  <si>
    <t>Coordenação de área de programas institucionais externos (por exemplo: PIBID, Novos talentos)</t>
  </si>
  <si>
    <t>Coordenação de convênios e/ou programas  institucionais externos (por exemplo: PIBID, Novos Talentos, Prodocência); e de Programa Especial de Treinamento (PET)</t>
  </si>
  <si>
    <t>Autor de prefácio, ou apresentação de livros</t>
  </si>
  <si>
    <t xml:space="preserve">V. Publicações técnicas editadas por instituições oficiais de ensino, pesquisa e extensão </t>
  </si>
  <si>
    <t>Indicador 5. Participação em Revistas Científicas, Avaliador de Projetos e Trabalhos em Eventos Acadêmicos e Cientificos.</t>
  </si>
  <si>
    <t>Total do Indicador 8</t>
  </si>
  <si>
    <t>Total do Indicador 9</t>
  </si>
  <si>
    <t>Total do Indicador 10</t>
  </si>
  <si>
    <t>TOTAL GERAL</t>
  </si>
  <si>
    <t>I – Exercício na Carreira de Magistério do EBTT</t>
  </si>
  <si>
    <t>VI. Trabalhos técnicos, consultorias e transferências de tecnologia</t>
  </si>
  <si>
    <t>VII. Grupo de pesquisa</t>
  </si>
  <si>
    <t>VIII. Participação em projeto de PD&amp;I</t>
  </si>
  <si>
    <t>IX. Coordenação de núcleo ou seção de inovação tecnológica</t>
  </si>
  <si>
    <t>III. Avaliação de Projetos</t>
  </si>
  <si>
    <t>IV. Avaliação de Trabalhos em Eventos Acadêmicos, de periódicos ou revistas</t>
  </si>
  <si>
    <t xml:space="preserve">V- Participação em eventos científicos, profissionais ou artísticos </t>
  </si>
  <si>
    <t>Apresentação em evento internacional</t>
  </si>
  <si>
    <t>Apresentação</t>
  </si>
  <si>
    <t>Apresentação em evento nacional</t>
  </si>
  <si>
    <t>Apresentação em evento regional</t>
  </si>
  <si>
    <t>Apresentação em evento local</t>
  </si>
  <si>
    <t>Publicação de trabalho em evento internacional</t>
  </si>
  <si>
    <t>Publicação</t>
  </si>
  <si>
    <t>Publicação de trabalho em evento nacional</t>
  </si>
  <si>
    <t>Publicação de trabalho em evento regional</t>
  </si>
  <si>
    <t>Publicação de trabalho em evento local</t>
  </si>
  <si>
    <t>Por avaliação</t>
  </si>
  <si>
    <t xml:space="preserve">Sem apresentação de trabalho </t>
  </si>
  <si>
    <t>Conferencista/palestrante em evento internacional</t>
  </si>
  <si>
    <t>Conferencista/palestrante em evento nacional ou regional</t>
  </si>
  <si>
    <t>Conferencista/palestrante em evento local</t>
  </si>
  <si>
    <t>Debatedor/mediador em evento internacional</t>
  </si>
  <si>
    <t>Debatedor/mediador em evento nacional ou regional</t>
  </si>
  <si>
    <t>Debatedor/mediador em evento local</t>
  </si>
  <si>
    <t>Membro de Colegiado de Curso de Graduação</t>
  </si>
  <si>
    <t>Orientação de bolsistas pós-graduados de editais externos (por exemplo, DCR, ITI, DTI). Ponto por 12 meses de orientação.</t>
  </si>
  <si>
    <t>Participação em Comissão de Avaliação de Transferência/Equivalencia de alunos de Cursos de graduação</t>
  </si>
  <si>
    <t>Ministrante de oficina e/ou de minicurso</t>
  </si>
  <si>
    <t>Pts/Oficina ou Minicurso</t>
  </si>
  <si>
    <t>Total do Indicador 11</t>
  </si>
  <si>
    <t>Indicador 9. Participação como membro em comissões ou grupos de trabalho de caráter provisório;</t>
  </si>
  <si>
    <t>Comissão, Colegiado ou Comitê permanente</t>
  </si>
  <si>
    <t xml:space="preserve"> Carater Provisorio</t>
  </si>
  <si>
    <t>Indicador 11. Aperfeiçoamento</t>
  </si>
  <si>
    <t>Indicador 12. Representação</t>
  </si>
  <si>
    <t>Total do Indicador 12</t>
  </si>
  <si>
    <t>ANEXO II</t>
  </si>
  <si>
    <t>Docência em curso técnico, médio e subsequente, podendo ser teórica (AT) ou prática (AP)</t>
  </si>
  <si>
    <t>Docência em curso superior (Tecnológico, bacharelado, licenciatura), podendo ser teórica (AT) ou prática (AP)</t>
  </si>
  <si>
    <t>Docência em curso de  pós-graduação lato sensu e stricto sensu no IFAL ou em convênio Institucional.</t>
  </si>
  <si>
    <t>Participação em comissão ou grupo de trabalho provisório de caráter não pedagógico</t>
  </si>
  <si>
    <t>Participação em Processo Administrativo Disciplinar (PAD), Sindicância ou Processo Ético</t>
  </si>
  <si>
    <t>Preencher somente as células em azul, as demais estão bloqueadas</t>
  </si>
  <si>
    <t>OBS</t>
  </si>
  <si>
    <t>Pontos obtidos</t>
  </si>
  <si>
    <t>Pontos Obtidos</t>
  </si>
  <si>
    <r>
      <t>IV – Participação em comissão de elaboração de PPC de curso de pós-graduação (</t>
    </r>
    <r>
      <rPr>
        <b/>
        <i/>
        <sz val="11"/>
        <color theme="0"/>
        <rFont val="Calibri"/>
        <family val="2"/>
      </rPr>
      <t>Lato Sensu</t>
    </r>
    <r>
      <rPr>
        <b/>
        <sz val="11"/>
        <color theme="0"/>
        <rFont val="Calibri"/>
        <family val="2"/>
      </rPr>
      <t>).</t>
    </r>
  </si>
  <si>
    <r>
      <t>V – Participação em comissão de elaboração de PPC de curso de pós-graduação (</t>
    </r>
    <r>
      <rPr>
        <b/>
        <i/>
        <sz val="11"/>
        <color theme="0"/>
        <rFont val="Calibri"/>
        <family val="2"/>
      </rPr>
      <t>Stricto Sensu</t>
    </r>
    <r>
      <rPr>
        <b/>
        <sz val="11"/>
        <color theme="0"/>
        <rFont val="Calibri"/>
        <family val="2"/>
      </rPr>
      <t>).</t>
    </r>
  </si>
  <si>
    <r>
      <t xml:space="preserve">VI – Participação em comissão de elaboração de APCN (Apresentação de Propostas para Cursos Novos – </t>
    </r>
    <r>
      <rPr>
        <b/>
        <i/>
        <sz val="11"/>
        <color theme="0"/>
        <rFont val="Calibri"/>
        <family val="2"/>
      </rPr>
      <t>Stricto Sensu</t>
    </r>
    <r>
      <rPr>
        <b/>
        <sz val="11"/>
        <color theme="0"/>
        <rFont val="Calibri"/>
        <family val="2"/>
      </rPr>
      <t>) aprovada.</t>
    </r>
  </si>
  <si>
    <t>por pós-douto-rado finalizado</t>
  </si>
  <si>
    <t>Membro titular da Comissão de Ética do IFAL</t>
  </si>
  <si>
    <t>Membro suplente da Comissão de Ética do IFAL</t>
  </si>
  <si>
    <t>i</t>
  </si>
  <si>
    <t>Presidente da Comissão Permanente do Pessoal Docente - CPPD/IFAL</t>
  </si>
  <si>
    <t>Membro titular da Comissão Permanente do Pessoal Docente - CPPD/IFAL</t>
  </si>
  <si>
    <t>Indicador 10. Exercício de Cargos de Direção e de Coordenação                    (CD, FCC e FG)</t>
  </si>
  <si>
    <t xml:space="preserve"> Máximo de pontos</t>
  </si>
  <si>
    <t>Máximo de pontos</t>
  </si>
  <si>
    <t>Resolução Nº 09/CS/IFAL  (Promoção à Classe Titular)</t>
  </si>
  <si>
    <t>Indicador 2 – Atividades de Pesquisa, desenvolvimento Tecnológico e Inovação (PD&amp;I)</t>
  </si>
  <si>
    <t>Em revista não indexada</t>
  </si>
  <si>
    <t>Em revista indexada (extrato “C”)</t>
  </si>
  <si>
    <t>Em revista indexada (extrato “B5” e “B4”)</t>
  </si>
  <si>
    <t>Em revista indexada (extrato “B3” e “B2”)</t>
  </si>
  <si>
    <t>Em revista indexada (extrato “B1” e “A2”)</t>
  </si>
  <si>
    <t>Em revista indexada (extrato “A1”)</t>
  </si>
  <si>
    <t>Indicador 6. Participação em Comissões, Colegiados e Comitês de Caráter Pedagógico.</t>
  </si>
</sst>
</file>

<file path=xl/styles.xml><?xml version="1.0" encoding="utf-8"?>
<styleSheet xmlns="http://schemas.openxmlformats.org/spreadsheetml/2006/main">
  <fonts count="25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</font>
    <font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sz val="11.5"/>
      <color rgb="FF000000"/>
      <name val="Times New Roman"/>
      <family val="1"/>
    </font>
    <font>
      <sz val="11"/>
      <name val="Times New Roman"/>
      <family val="1"/>
    </font>
    <font>
      <b/>
      <sz val="16"/>
      <color rgb="FF000000"/>
      <name val="Calibri"/>
      <family val="2"/>
      <charset val="1"/>
    </font>
    <font>
      <sz val="11.5"/>
      <color rgb="FF000000"/>
      <name val="Calibri"/>
      <family val="2"/>
      <scheme val="minor"/>
    </font>
    <font>
      <b/>
      <sz val="12"/>
      <color indexed="10"/>
      <name val="Arial"/>
      <family val="2"/>
    </font>
    <font>
      <sz val="11"/>
      <color rgb="FF222222"/>
      <name val="Calibri"/>
      <family val="2"/>
    </font>
    <font>
      <sz val="11"/>
      <color rgb="FF000000"/>
      <name val="Times New Roman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1"/>
      <color rgb="FF000000"/>
      <name val="Arial"/>
      <family val="2"/>
    </font>
    <font>
      <b/>
      <sz val="11"/>
      <name val="Arial Black"/>
      <family val="2"/>
    </font>
    <font>
      <sz val="11"/>
      <name val="Arial Black"/>
      <family val="2"/>
    </font>
    <font>
      <b/>
      <sz val="16"/>
      <name val="Arial Black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C3D69B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rgb="FFBFBFBF"/>
      </patternFill>
    </fill>
    <fill>
      <patternFill patternType="solid">
        <fgColor rgb="FF00B050"/>
        <bgColor rgb="FFC3D69B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0" xfId="0" applyFont="1" applyBorder="1"/>
    <xf numFmtId="0" fontId="1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5" borderId="0" xfId="0" applyFill="1"/>
    <xf numFmtId="0" fontId="12" fillId="0" borderId="0" xfId="0" applyFont="1" applyAlignment="1">
      <alignment horizontal="left"/>
    </xf>
    <xf numFmtId="0" fontId="0" fillId="0" borderId="4" xfId="0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5" fillId="0" borderId="7" xfId="0" applyFont="1" applyBorder="1"/>
    <xf numFmtId="0" fontId="9" fillId="0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5" borderId="4" xfId="0" applyFont="1" applyFill="1" applyBorder="1"/>
    <xf numFmtId="0" fontId="4" fillId="5" borderId="4" xfId="0" applyFont="1" applyFill="1" applyBorder="1" applyAlignment="1">
      <alignment horizontal="center" vertical="center"/>
    </xf>
    <xf numFmtId="0" fontId="7" fillId="5" borderId="8" xfId="0" applyFont="1" applyFill="1" applyBorder="1"/>
    <xf numFmtId="0" fontId="4" fillId="5" borderId="9" xfId="0" applyFont="1" applyFill="1" applyBorder="1" applyAlignment="1">
      <alignment horizontal="center" vertical="center"/>
    </xf>
    <xf numFmtId="0" fontId="16" fillId="9" borderId="1" xfId="0" applyFont="1" applyFill="1" applyBorder="1"/>
    <xf numFmtId="0" fontId="16" fillId="9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 applyProtection="1">
      <alignment horizontal="center" vertical="center"/>
      <protection locked="0"/>
    </xf>
    <xf numFmtId="0" fontId="4" fillId="10" borderId="1" xfId="0" applyFont="1" applyFill="1" applyBorder="1" applyAlignment="1" applyProtection="1">
      <alignment horizontal="center" vertical="center"/>
      <protection locked="0"/>
    </xf>
    <xf numFmtId="0" fontId="17" fillId="10" borderId="1" xfId="0" applyFont="1" applyFill="1" applyBorder="1" applyAlignment="1" applyProtection="1">
      <alignment horizontal="center" vertical="center"/>
      <protection locked="0"/>
    </xf>
    <xf numFmtId="0" fontId="0" fillId="10" borderId="2" xfId="0" applyFont="1" applyFill="1" applyBorder="1" applyAlignment="1" applyProtection="1">
      <alignment horizontal="center" vertical="center"/>
      <protection locked="0"/>
    </xf>
    <xf numFmtId="0" fontId="4" fillId="1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6" fillId="9" borderId="4" xfId="0" applyFont="1" applyFill="1" applyBorder="1"/>
    <xf numFmtId="0" fontId="15" fillId="9" borderId="4" xfId="0" applyFont="1" applyFill="1" applyBorder="1" applyAlignment="1">
      <alignment horizontal="center" vertical="center"/>
    </xf>
    <xf numFmtId="0" fontId="16" fillId="9" borderId="2" xfId="0" applyFont="1" applyFill="1" applyBorder="1"/>
    <xf numFmtId="0" fontId="15" fillId="9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21" fillId="10" borderId="1" xfId="0" applyFont="1" applyFill="1" applyBorder="1" applyAlignment="1" applyProtection="1">
      <alignment horizontal="center" vertical="center"/>
      <protection locked="0"/>
    </xf>
    <xf numFmtId="0" fontId="4" fillId="10" borderId="7" xfId="0" applyFont="1" applyFill="1" applyBorder="1" applyAlignment="1" applyProtection="1">
      <alignment horizontal="center" vertical="center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/>
      <protection locked="0"/>
    </xf>
    <xf numFmtId="0" fontId="22" fillId="10" borderId="1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wrapText="1"/>
    </xf>
    <xf numFmtId="0" fontId="15" fillId="7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center" wrapText="1"/>
    </xf>
    <xf numFmtId="0" fontId="15" fillId="7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/>
    </xf>
    <xf numFmtId="0" fontId="15" fillId="6" borderId="1" xfId="0" applyFont="1" applyFill="1" applyBorder="1" applyAlignment="1">
      <alignment wrapText="1"/>
    </xf>
    <xf numFmtId="0" fontId="23" fillId="8" borderId="2" xfId="0" applyFont="1" applyFill="1" applyBorder="1" applyAlignment="1">
      <alignment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vertical="center"/>
    </xf>
    <xf numFmtId="0" fontId="0" fillId="0" borderId="1" xfId="0" applyBorder="1" applyProtection="1">
      <protection locked="0"/>
    </xf>
    <xf numFmtId="0" fontId="0" fillId="10" borderId="1" xfId="0" applyFont="1" applyFill="1" applyBorder="1" applyAlignment="1" applyProtection="1">
      <alignment horizontal="center" vertical="center" wrapText="1"/>
      <protection locked="0"/>
    </xf>
    <xf numFmtId="0" fontId="0" fillId="10" borderId="1" xfId="0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 applyProtection="1">
      <alignment horizontal="center" vertical="center" wrapText="1"/>
      <protection locked="0"/>
    </xf>
    <xf numFmtId="0" fontId="4" fillId="10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C3D69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49412</xdr:colOff>
      <xdr:row>0</xdr:row>
      <xdr:rowOff>40366</xdr:rowOff>
    </xdr:from>
    <xdr:to>
      <xdr:col>0</xdr:col>
      <xdr:colOff>1001612</xdr:colOff>
      <xdr:row>2</xdr:row>
      <xdr:rowOff>56031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412" y="40366"/>
          <a:ext cx="952200" cy="475106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2"/>
  <sheetViews>
    <sheetView tabSelected="1" view="pageBreakPreview" topLeftCell="A290" zoomScale="130" zoomScaleNormal="85" zoomScaleSheetLayoutView="130" workbookViewId="0">
      <selection activeCell="E9" sqref="E9"/>
    </sheetView>
  </sheetViews>
  <sheetFormatPr defaultRowHeight="15"/>
  <cols>
    <col min="1" max="1" width="40.42578125" customWidth="1"/>
    <col min="2" max="2" width="11.85546875" customWidth="1"/>
    <col min="3" max="3" width="16.42578125" customWidth="1"/>
    <col min="4" max="4" width="10.140625" customWidth="1"/>
    <col min="5" max="5" width="12.5703125" customWidth="1"/>
    <col min="6" max="6" width="9.42578125" customWidth="1"/>
    <col min="7" max="7" width="11.42578125" customWidth="1"/>
    <col min="8" max="1025" width="8.7109375"/>
  </cols>
  <sheetData>
    <row r="2" spans="1:7" ht="21">
      <c r="A2" s="22"/>
      <c r="B2" s="50" t="s">
        <v>0</v>
      </c>
      <c r="C2" s="22"/>
      <c r="D2" s="22"/>
    </row>
    <row r="3" spans="1:7" ht="21">
      <c r="A3" s="22"/>
      <c r="B3" s="50" t="s">
        <v>310</v>
      </c>
      <c r="C3" s="22"/>
      <c r="D3" s="22"/>
    </row>
    <row r="4" spans="1:7" s="25" customFormat="1" ht="21.75" thickBot="1">
      <c r="A4" s="22"/>
      <c r="B4" s="50" t="s">
        <v>288</v>
      </c>
      <c r="C4" s="22"/>
      <c r="D4" s="22"/>
    </row>
    <row r="5" spans="1:7" ht="15.75" thickBot="1">
      <c r="A5" s="137" t="s">
        <v>294</v>
      </c>
      <c r="B5" s="138"/>
      <c r="C5" s="138"/>
      <c r="D5" s="138"/>
      <c r="E5" s="138"/>
      <c r="F5" s="138"/>
      <c r="G5" s="139"/>
    </row>
    <row r="6" spans="1:7" ht="24.75" customHeight="1" thickBot="1">
      <c r="A6" s="140" t="s">
        <v>188</v>
      </c>
      <c r="B6" s="141"/>
      <c r="C6" s="141"/>
      <c r="D6" s="141"/>
      <c r="E6" s="141"/>
      <c r="F6" s="111">
        <v>125</v>
      </c>
      <c r="G6" s="110"/>
    </row>
    <row r="7" spans="1:7" ht="30">
      <c r="A7" s="112" t="s">
        <v>250</v>
      </c>
      <c r="B7" s="113" t="s">
        <v>185</v>
      </c>
      <c r="C7" s="114" t="s">
        <v>1</v>
      </c>
      <c r="D7" s="113" t="s">
        <v>308</v>
      </c>
      <c r="E7" s="115" t="s">
        <v>186</v>
      </c>
      <c r="F7" s="116" t="s">
        <v>296</v>
      </c>
      <c r="G7" s="117" t="s">
        <v>295</v>
      </c>
    </row>
    <row r="8" spans="1:7" ht="45">
      <c r="A8" s="26" t="s">
        <v>289</v>
      </c>
      <c r="B8" s="10">
        <v>0.25</v>
      </c>
      <c r="C8" s="10" t="s">
        <v>3</v>
      </c>
      <c r="D8" s="151">
        <v>75</v>
      </c>
      <c r="E8" s="89"/>
      <c r="F8" s="10">
        <f>B8*E8</f>
        <v>0</v>
      </c>
      <c r="G8" s="132"/>
    </row>
    <row r="9" spans="1:7" ht="45">
      <c r="A9" s="26" t="s">
        <v>290</v>
      </c>
      <c r="B9" s="10">
        <v>0.375</v>
      </c>
      <c r="C9" s="10" t="s">
        <v>3</v>
      </c>
      <c r="D9" s="152"/>
      <c r="E9" s="89"/>
      <c r="F9" s="10">
        <f>B9*E9</f>
        <v>0</v>
      </c>
      <c r="G9" s="132"/>
    </row>
    <row r="10" spans="1:7" ht="48" customHeight="1">
      <c r="A10" s="26" t="s">
        <v>291</v>
      </c>
      <c r="B10" s="10">
        <v>0.5</v>
      </c>
      <c r="C10" s="10" t="s">
        <v>3</v>
      </c>
      <c r="D10" s="153"/>
      <c r="E10" s="89"/>
      <c r="F10" s="10">
        <f t="shared" ref="F10" si="0">B10*E10</f>
        <v>0</v>
      </c>
      <c r="G10" s="132"/>
    </row>
    <row r="11" spans="1:7" s="25" customFormat="1" ht="18.75" customHeight="1">
      <c r="A11" s="26"/>
      <c r="B11" s="10"/>
      <c r="C11" s="10"/>
      <c r="D11" s="10"/>
      <c r="E11" s="30" t="s">
        <v>184</v>
      </c>
      <c r="F11" s="30">
        <f>IF(SUM(F8:F10)&gt;D8,D8,SUM(F8:F10))</f>
        <v>0</v>
      </c>
      <c r="G11" s="10"/>
    </row>
    <row r="12" spans="1:7" ht="44.25" customHeight="1">
      <c r="A12" s="112" t="s">
        <v>4</v>
      </c>
      <c r="B12" s="115" t="s">
        <v>185</v>
      </c>
      <c r="C12" s="118" t="s">
        <v>1</v>
      </c>
      <c r="D12" s="115" t="s">
        <v>309</v>
      </c>
      <c r="E12" s="115" t="s">
        <v>2</v>
      </c>
      <c r="F12" s="115" t="s">
        <v>297</v>
      </c>
      <c r="G12" s="117" t="s">
        <v>295</v>
      </c>
    </row>
    <row r="13" spans="1:7" ht="30">
      <c r="A13" s="26" t="s">
        <v>173</v>
      </c>
      <c r="B13" s="4">
        <v>0.5</v>
      </c>
      <c r="C13" s="28" t="s">
        <v>180</v>
      </c>
      <c r="D13" s="4">
        <v>60</v>
      </c>
      <c r="E13" s="89"/>
      <c r="F13" s="4">
        <f>IF(B13*E13&gt;D13,D13,B13*E13)</f>
        <v>0</v>
      </c>
      <c r="G13" s="130"/>
    </row>
    <row r="14" spans="1:7" s="25" customFormat="1" ht="30">
      <c r="A14" s="26" t="s">
        <v>174</v>
      </c>
      <c r="B14" s="4">
        <v>0.25</v>
      </c>
      <c r="C14" s="28" t="s">
        <v>175</v>
      </c>
      <c r="D14" s="4">
        <v>15</v>
      </c>
      <c r="E14" s="89"/>
      <c r="F14" s="27">
        <f t="shared" ref="F14:F22" si="1">IF(B14*E14&gt;D14,D14,B14*E14)</f>
        <v>0</v>
      </c>
      <c r="G14" s="132"/>
    </row>
    <row r="15" spans="1:7" ht="30">
      <c r="A15" s="26" t="s">
        <v>177</v>
      </c>
      <c r="B15" s="4">
        <v>1</v>
      </c>
      <c r="C15" s="28" t="s">
        <v>11</v>
      </c>
      <c r="D15" s="4">
        <v>30</v>
      </c>
      <c r="E15" s="89"/>
      <c r="F15" s="27">
        <f t="shared" si="1"/>
        <v>0</v>
      </c>
      <c r="G15" s="132"/>
    </row>
    <row r="16" spans="1:7" s="25" customFormat="1" ht="30">
      <c r="A16" s="26" t="s">
        <v>176</v>
      </c>
      <c r="B16" s="4">
        <v>0.5</v>
      </c>
      <c r="C16" s="28" t="s">
        <v>175</v>
      </c>
      <c r="D16" s="4">
        <v>30</v>
      </c>
      <c r="E16" s="89"/>
      <c r="F16" s="27">
        <f t="shared" si="1"/>
        <v>0</v>
      </c>
      <c r="G16" s="132"/>
    </row>
    <row r="17" spans="1:7" s="25" customFormat="1" ht="30">
      <c r="A17" s="26" t="s">
        <v>178</v>
      </c>
      <c r="B17" s="4">
        <v>1.5</v>
      </c>
      <c r="C17" s="28" t="s">
        <v>11</v>
      </c>
      <c r="D17" s="4">
        <v>30</v>
      </c>
      <c r="E17" s="89"/>
      <c r="F17" s="27">
        <f t="shared" si="1"/>
        <v>0</v>
      </c>
      <c r="G17" s="132"/>
    </row>
    <row r="18" spans="1:7" ht="30">
      <c r="A18" s="26" t="s">
        <v>179</v>
      </c>
      <c r="B18" s="4">
        <v>0.75</v>
      </c>
      <c r="C18" s="28" t="s">
        <v>175</v>
      </c>
      <c r="D18" s="4">
        <v>30</v>
      </c>
      <c r="E18" s="89"/>
      <c r="F18" s="27">
        <f t="shared" si="1"/>
        <v>0</v>
      </c>
      <c r="G18" s="132"/>
    </row>
    <row r="19" spans="1:7" s="25" customFormat="1" ht="30">
      <c r="A19" s="26" t="s">
        <v>181</v>
      </c>
      <c r="B19" s="29">
        <v>2</v>
      </c>
      <c r="C19" s="28" t="s">
        <v>11</v>
      </c>
      <c r="D19" s="4">
        <v>30</v>
      </c>
      <c r="E19" s="89"/>
      <c r="F19" s="27">
        <f t="shared" si="1"/>
        <v>0</v>
      </c>
      <c r="G19" s="132"/>
    </row>
    <row r="20" spans="1:7" ht="30">
      <c r="A20" s="26" t="s">
        <v>5</v>
      </c>
      <c r="B20" s="29">
        <v>1</v>
      </c>
      <c r="C20" s="28" t="s">
        <v>175</v>
      </c>
      <c r="D20" s="4">
        <v>30</v>
      </c>
      <c r="E20" s="89"/>
      <c r="F20" s="27">
        <f t="shared" si="1"/>
        <v>0</v>
      </c>
      <c r="G20" s="132"/>
    </row>
    <row r="21" spans="1:7" s="25" customFormat="1" ht="26.25" customHeight="1">
      <c r="A21" s="26" t="s">
        <v>182</v>
      </c>
      <c r="B21" s="4">
        <v>2.5</v>
      </c>
      <c r="C21" s="28" t="s">
        <v>11</v>
      </c>
      <c r="D21" s="29">
        <v>30</v>
      </c>
      <c r="E21" s="89"/>
      <c r="F21" s="27">
        <f t="shared" si="1"/>
        <v>0</v>
      </c>
      <c r="G21" s="132"/>
    </row>
    <row r="22" spans="1:7" ht="25.5" customHeight="1">
      <c r="A22" s="26" t="s">
        <v>183</v>
      </c>
      <c r="B22" s="4">
        <v>1.25</v>
      </c>
      <c r="C22" s="28" t="s">
        <v>175</v>
      </c>
      <c r="D22" s="29">
        <v>30</v>
      </c>
      <c r="E22" s="89"/>
      <c r="F22" s="27">
        <f t="shared" si="1"/>
        <v>0</v>
      </c>
      <c r="G22" s="132"/>
    </row>
    <row r="23" spans="1:7" s="25" customFormat="1" ht="14.25" customHeight="1">
      <c r="A23" s="26"/>
      <c r="B23" s="4"/>
      <c r="C23" s="28"/>
      <c r="D23" s="29"/>
      <c r="E23" s="30" t="s">
        <v>184</v>
      </c>
      <c r="F23" s="30">
        <f>SUM(F13:F22)</f>
        <v>0</v>
      </c>
      <c r="G23" s="10"/>
    </row>
    <row r="24" spans="1:7" ht="30">
      <c r="A24" s="112" t="s">
        <v>6</v>
      </c>
      <c r="B24" s="113" t="s">
        <v>185</v>
      </c>
      <c r="C24" s="118" t="s">
        <v>1</v>
      </c>
      <c r="D24" s="115" t="s">
        <v>309</v>
      </c>
      <c r="E24" s="115" t="s">
        <v>2</v>
      </c>
      <c r="F24" s="113" t="s">
        <v>297</v>
      </c>
      <c r="G24" s="117" t="s">
        <v>295</v>
      </c>
    </row>
    <row r="25" spans="1:7" hidden="1">
      <c r="A25" s="1" t="s">
        <v>7</v>
      </c>
      <c r="B25" s="2"/>
      <c r="C25" s="6"/>
      <c r="D25" s="2"/>
      <c r="E25" s="2"/>
      <c r="F25" s="2"/>
      <c r="G25" s="134"/>
    </row>
    <row r="26" spans="1:7">
      <c r="A26" s="3" t="s">
        <v>8</v>
      </c>
      <c r="B26" s="4">
        <v>0.5</v>
      </c>
      <c r="C26" s="7" t="s">
        <v>9</v>
      </c>
      <c r="D26" s="4">
        <v>10</v>
      </c>
      <c r="E26" s="89"/>
      <c r="F26" s="10">
        <f>IF(B26*E26&gt;D26,D26,B26*E26)</f>
        <v>0</v>
      </c>
      <c r="G26" s="132"/>
    </row>
    <row r="27" spans="1:7" ht="47.25" customHeight="1">
      <c r="A27" s="3" t="s">
        <v>10</v>
      </c>
      <c r="B27" s="4">
        <v>1</v>
      </c>
      <c r="C27" s="7" t="s">
        <v>11</v>
      </c>
      <c r="D27" s="4">
        <v>20</v>
      </c>
      <c r="E27" s="89"/>
      <c r="F27" s="10">
        <f t="shared" ref="F27:F29" si="2">IF(B27*E27&gt;D27,D27,B27*E27)</f>
        <v>0</v>
      </c>
      <c r="G27" s="132"/>
    </row>
    <row r="28" spans="1:7" ht="31.5" customHeight="1">
      <c r="A28" s="3" t="s">
        <v>12</v>
      </c>
      <c r="B28" s="4">
        <v>1</v>
      </c>
      <c r="C28" s="7" t="s">
        <v>11</v>
      </c>
      <c r="D28" s="4">
        <v>20</v>
      </c>
      <c r="E28" s="89"/>
      <c r="F28" s="10">
        <f t="shared" si="2"/>
        <v>0</v>
      </c>
      <c r="G28" s="132"/>
    </row>
    <row r="29" spans="1:7" ht="45" customHeight="1">
      <c r="A29" s="33" t="s">
        <v>13</v>
      </c>
      <c r="B29" s="34">
        <v>1</v>
      </c>
      <c r="C29" s="35" t="s">
        <v>11</v>
      </c>
      <c r="D29" s="34">
        <v>20</v>
      </c>
      <c r="E29" s="92"/>
      <c r="F29" s="10">
        <f t="shared" si="2"/>
        <v>0</v>
      </c>
      <c r="G29" s="132"/>
    </row>
    <row r="30" spans="1:7" s="25" customFormat="1" ht="43.5" customHeight="1">
      <c r="A30" s="36" t="s">
        <v>277</v>
      </c>
      <c r="B30" s="37">
        <v>1.5</v>
      </c>
      <c r="C30" s="31" t="s">
        <v>11</v>
      </c>
      <c r="D30" s="37">
        <v>30</v>
      </c>
      <c r="E30" s="105"/>
      <c r="F30" s="10">
        <f>IF(B30*E30&gt;D30,D30,B30*E30)</f>
        <v>0</v>
      </c>
      <c r="G30" s="132"/>
    </row>
    <row r="31" spans="1:7" s="25" customFormat="1" ht="16.5" customHeight="1">
      <c r="A31" s="38"/>
      <c r="B31" s="39"/>
      <c r="C31" s="40"/>
      <c r="D31" s="39"/>
      <c r="E31" s="41" t="s">
        <v>184</v>
      </c>
      <c r="F31" s="41">
        <f>SUM(F26:F30)</f>
        <v>0</v>
      </c>
      <c r="G31" s="10"/>
    </row>
    <row r="32" spans="1:7" ht="45">
      <c r="A32" s="112" t="s">
        <v>187</v>
      </c>
      <c r="B32" s="113" t="s">
        <v>185</v>
      </c>
      <c r="C32" s="118" t="s">
        <v>1</v>
      </c>
      <c r="D32" s="115" t="s">
        <v>309</v>
      </c>
      <c r="E32" s="115" t="s">
        <v>2</v>
      </c>
      <c r="F32" s="113" t="s">
        <v>297</v>
      </c>
      <c r="G32" s="115" t="s">
        <v>295</v>
      </c>
    </row>
    <row r="33" spans="1:7" ht="45">
      <c r="A33" s="9" t="s">
        <v>14</v>
      </c>
      <c r="B33" s="10">
        <v>0.25</v>
      </c>
      <c r="C33" s="7" t="s">
        <v>15</v>
      </c>
      <c r="D33" s="151">
        <v>4</v>
      </c>
      <c r="E33" s="89"/>
      <c r="F33" s="10">
        <f>IF(B33*E33&gt;D33,D33,B33*E33)</f>
        <v>0</v>
      </c>
      <c r="G33" s="132"/>
    </row>
    <row r="34" spans="1:7" ht="45">
      <c r="A34" s="9" t="s">
        <v>16</v>
      </c>
      <c r="B34" s="10">
        <v>0.1</v>
      </c>
      <c r="C34" s="7" t="s">
        <v>15</v>
      </c>
      <c r="D34" s="153"/>
      <c r="E34" s="89"/>
      <c r="F34" s="10">
        <f>IF(B34*E34&gt;D33,D33,B34*E34)</f>
        <v>0</v>
      </c>
      <c r="G34" s="132"/>
    </row>
    <row r="35" spans="1:7" s="25" customFormat="1" ht="20.25" customHeight="1">
      <c r="A35" s="9"/>
      <c r="B35" s="10"/>
      <c r="C35" s="7"/>
      <c r="D35" s="32"/>
      <c r="E35" s="30" t="s">
        <v>184</v>
      </c>
      <c r="F35" s="30">
        <f>IF(SUM(F33:F34)&gt;D33,D33,SUM(F33:F34))</f>
        <v>0</v>
      </c>
      <c r="G35" s="10"/>
    </row>
    <row r="36" spans="1:7" ht="30">
      <c r="A36" s="112" t="s">
        <v>17</v>
      </c>
      <c r="B36" s="113" t="s">
        <v>185</v>
      </c>
      <c r="C36" s="118" t="s">
        <v>1</v>
      </c>
      <c r="D36" s="115" t="s">
        <v>309</v>
      </c>
      <c r="E36" s="115" t="s">
        <v>2</v>
      </c>
      <c r="F36" s="113" t="s">
        <v>297</v>
      </c>
      <c r="G36" s="115" t="s">
        <v>295</v>
      </c>
    </row>
    <row r="37" spans="1:7" ht="60">
      <c r="A37" s="12" t="s">
        <v>18</v>
      </c>
      <c r="B37" s="4">
        <v>0.2</v>
      </c>
      <c r="C37" s="4" t="s">
        <v>19</v>
      </c>
      <c r="D37" s="151"/>
      <c r="E37" s="88"/>
      <c r="F37" s="10">
        <f>B37*E37</f>
        <v>0</v>
      </c>
      <c r="G37" s="132"/>
    </row>
    <row r="38" spans="1:7" ht="45">
      <c r="A38" s="13" t="s">
        <v>20</v>
      </c>
      <c r="B38" s="4">
        <v>0.2</v>
      </c>
      <c r="C38" s="4" t="s">
        <v>21</v>
      </c>
      <c r="D38" s="153"/>
      <c r="E38" s="88"/>
      <c r="F38" s="10">
        <f>B38*E38</f>
        <v>0</v>
      </c>
      <c r="G38" s="132"/>
    </row>
    <row r="39" spans="1:7" ht="18.75" customHeight="1">
      <c r="E39" s="30" t="s">
        <v>184</v>
      </c>
      <c r="F39" s="30">
        <f>SUM(F37:F38)</f>
        <v>0</v>
      </c>
      <c r="G39" s="134"/>
    </row>
    <row r="40" spans="1:7" ht="20.25" customHeight="1">
      <c r="A40" s="86" t="s">
        <v>189</v>
      </c>
      <c r="B40" s="87">
        <f>IF(SUM(F23+F31+F35+F39)&gt;50,50,SUM(F23+F31+F35+F39))+F11</f>
        <v>0</v>
      </c>
      <c r="C40" s="25"/>
      <c r="G40" s="134"/>
    </row>
    <row r="41" spans="1:7" ht="20.25" customHeight="1">
      <c r="G41" s="134"/>
    </row>
    <row r="42" spans="1:7" ht="37.5" customHeight="1">
      <c r="A42" s="148" t="s">
        <v>311</v>
      </c>
      <c r="B42" s="149"/>
      <c r="C42" s="149"/>
      <c r="D42" s="149"/>
      <c r="E42" s="149"/>
      <c r="F42" s="99">
        <v>50</v>
      </c>
      <c r="G42" s="10"/>
    </row>
    <row r="43" spans="1:7" ht="30">
      <c r="A43" s="119" t="s">
        <v>22</v>
      </c>
      <c r="B43" s="113" t="s">
        <v>185</v>
      </c>
      <c r="C43" s="118" t="s">
        <v>1</v>
      </c>
      <c r="D43" s="115" t="s">
        <v>309</v>
      </c>
      <c r="E43" s="115" t="s">
        <v>2</v>
      </c>
      <c r="F43" s="113" t="s">
        <v>297</v>
      </c>
      <c r="G43" s="115" t="s">
        <v>295</v>
      </c>
    </row>
    <row r="44" spans="1:7" ht="16.5" customHeight="1">
      <c r="A44" s="14" t="s">
        <v>23</v>
      </c>
      <c r="B44" s="4">
        <v>5</v>
      </c>
      <c r="C44" s="4" t="s">
        <v>24</v>
      </c>
      <c r="D44" s="4">
        <v>10</v>
      </c>
      <c r="E44" s="90"/>
      <c r="F44" s="10">
        <f>IF(B44*E44&gt;D44,D44,B44*E44)</f>
        <v>0</v>
      </c>
      <c r="G44" s="132"/>
    </row>
    <row r="45" spans="1:7" ht="16.5" customHeight="1">
      <c r="A45" s="14" t="s">
        <v>25</v>
      </c>
      <c r="B45" s="4">
        <v>2</v>
      </c>
      <c r="C45" s="4" t="s">
        <v>26</v>
      </c>
      <c r="D45" s="4">
        <v>5</v>
      </c>
      <c r="E45" s="88"/>
      <c r="F45" s="10">
        <f t="shared" ref="F45:F48" si="3">IF(B45*E45&gt;D45,D45,B45*E45)</f>
        <v>0</v>
      </c>
      <c r="G45" s="132"/>
    </row>
    <row r="46" spans="1:7" ht="17.25" customHeight="1">
      <c r="A46" s="8" t="s">
        <v>27</v>
      </c>
      <c r="B46" s="4">
        <v>1</v>
      </c>
      <c r="C46" s="7" t="s">
        <v>24</v>
      </c>
      <c r="D46" s="4">
        <v>10</v>
      </c>
      <c r="E46" s="88"/>
      <c r="F46" s="10">
        <f>IF(B46*E46&gt;D46,D46,B46*E46)</f>
        <v>0</v>
      </c>
      <c r="G46" s="132"/>
    </row>
    <row r="47" spans="1:7" ht="15.75" customHeight="1">
      <c r="A47" s="8" t="s">
        <v>28</v>
      </c>
      <c r="B47" s="4">
        <v>1</v>
      </c>
      <c r="C47" s="7" t="s">
        <v>24</v>
      </c>
      <c r="D47" s="4">
        <v>10</v>
      </c>
      <c r="E47" s="88"/>
      <c r="F47" s="10">
        <f t="shared" si="3"/>
        <v>0</v>
      </c>
      <c r="G47" s="132"/>
    </row>
    <row r="48" spans="1:7" s="25" customFormat="1" ht="30">
      <c r="A48" s="8" t="s">
        <v>243</v>
      </c>
      <c r="B48" s="27">
        <v>1</v>
      </c>
      <c r="C48" s="47" t="s">
        <v>24</v>
      </c>
      <c r="D48" s="27">
        <v>10</v>
      </c>
      <c r="E48" s="91"/>
      <c r="F48" s="10">
        <f t="shared" si="3"/>
        <v>0</v>
      </c>
      <c r="G48" s="132"/>
    </row>
    <row r="49" spans="1:7" s="25" customFormat="1" ht="21" customHeight="1">
      <c r="A49" s="8"/>
      <c r="B49" s="4"/>
      <c r="C49" s="7"/>
      <c r="D49" s="4"/>
      <c r="E49" s="41" t="s">
        <v>184</v>
      </c>
      <c r="F49" s="41">
        <f>SUM(F44:F48)</f>
        <v>0</v>
      </c>
      <c r="G49" s="10"/>
    </row>
    <row r="50" spans="1:7" ht="30">
      <c r="A50" s="112" t="s">
        <v>29</v>
      </c>
      <c r="B50" s="113" t="s">
        <v>185</v>
      </c>
      <c r="C50" s="118" t="s">
        <v>1</v>
      </c>
      <c r="D50" s="115" t="s">
        <v>309</v>
      </c>
      <c r="E50" s="115" t="s">
        <v>2</v>
      </c>
      <c r="F50" s="113" t="s">
        <v>297</v>
      </c>
      <c r="G50" s="115" t="s">
        <v>295</v>
      </c>
    </row>
    <row r="51" spans="1:7" ht="24" customHeight="1">
      <c r="A51" s="26" t="s">
        <v>312</v>
      </c>
      <c r="B51" s="4">
        <v>1</v>
      </c>
      <c r="C51" s="7" t="s">
        <v>30</v>
      </c>
      <c r="D51" s="4">
        <v>10</v>
      </c>
      <c r="E51" s="89"/>
      <c r="F51" s="10">
        <f>IF(B51*E51&gt;D51,D51,B51*E51)</f>
        <v>0</v>
      </c>
      <c r="G51" s="132"/>
    </row>
    <row r="52" spans="1:7">
      <c r="A52" s="26" t="s">
        <v>313</v>
      </c>
      <c r="B52" s="4">
        <v>1.5</v>
      </c>
      <c r="C52" s="7" t="s">
        <v>30</v>
      </c>
      <c r="D52" s="4"/>
      <c r="E52" s="88"/>
      <c r="F52" s="10">
        <f t="shared" ref="F52:F56" si="4">B52*E52</f>
        <v>0</v>
      </c>
      <c r="G52" s="132"/>
    </row>
    <row r="53" spans="1:7">
      <c r="A53" s="26" t="s">
        <v>314</v>
      </c>
      <c r="B53" s="4">
        <v>2</v>
      </c>
      <c r="C53" s="7" t="s">
        <v>30</v>
      </c>
      <c r="D53" s="4"/>
      <c r="E53" s="88"/>
      <c r="F53" s="10">
        <f t="shared" si="4"/>
        <v>0</v>
      </c>
      <c r="G53" s="132"/>
    </row>
    <row r="54" spans="1:7">
      <c r="A54" s="26" t="s">
        <v>315</v>
      </c>
      <c r="B54" s="4">
        <v>2.5</v>
      </c>
      <c r="C54" s="7" t="s">
        <v>30</v>
      </c>
      <c r="D54" s="4"/>
      <c r="E54" s="88"/>
      <c r="F54" s="10">
        <f>B54*E54</f>
        <v>0</v>
      </c>
      <c r="G54" s="132"/>
    </row>
    <row r="55" spans="1:7" ht="21.75" customHeight="1">
      <c r="A55" s="26" t="s">
        <v>316</v>
      </c>
      <c r="B55" s="4">
        <v>3</v>
      </c>
      <c r="C55" s="7" t="s">
        <v>30</v>
      </c>
      <c r="D55" s="4"/>
      <c r="E55" s="88"/>
      <c r="F55" s="10">
        <f t="shared" si="4"/>
        <v>0</v>
      </c>
      <c r="G55" s="132"/>
    </row>
    <row r="56" spans="1:7" ht="21" customHeight="1">
      <c r="A56" s="26" t="s">
        <v>317</v>
      </c>
      <c r="B56" s="4">
        <v>4</v>
      </c>
      <c r="C56" s="7" t="s">
        <v>30</v>
      </c>
      <c r="D56" s="4"/>
      <c r="E56" s="88"/>
      <c r="F56" s="10">
        <f t="shared" si="4"/>
        <v>0</v>
      </c>
      <c r="G56" s="132"/>
    </row>
    <row r="57" spans="1:7" ht="22.5" customHeight="1">
      <c r="A57" s="8" t="s">
        <v>31</v>
      </c>
      <c r="B57" s="4">
        <v>0.25</v>
      </c>
      <c r="C57" s="7" t="s">
        <v>32</v>
      </c>
      <c r="D57" s="4">
        <v>40</v>
      </c>
      <c r="E57" s="88"/>
      <c r="F57" s="10">
        <f>IF(B57*E57&gt;D57,D57,B57*E57)</f>
        <v>0</v>
      </c>
      <c r="G57" s="132"/>
    </row>
    <row r="58" spans="1:7" s="25" customFormat="1" ht="18" customHeight="1">
      <c r="A58" s="8"/>
      <c r="B58" s="4"/>
      <c r="C58" s="7"/>
      <c r="D58" s="4"/>
      <c r="E58" s="41" t="s">
        <v>184</v>
      </c>
      <c r="F58" s="41">
        <f>SUM(F51:F57)</f>
        <v>0</v>
      </c>
      <c r="G58" s="10"/>
    </row>
    <row r="59" spans="1:7" ht="30">
      <c r="A59" s="120" t="s">
        <v>33</v>
      </c>
      <c r="B59" s="121" t="s">
        <v>185</v>
      </c>
      <c r="C59" s="122" t="s">
        <v>1</v>
      </c>
      <c r="D59" s="115" t="s">
        <v>309</v>
      </c>
      <c r="E59" s="115" t="s">
        <v>2</v>
      </c>
      <c r="F59" s="113" t="s">
        <v>297</v>
      </c>
      <c r="G59" s="115" t="s">
        <v>295</v>
      </c>
    </row>
    <row r="60" spans="1:7">
      <c r="A60" s="72" t="s">
        <v>258</v>
      </c>
      <c r="B60" s="73">
        <v>1</v>
      </c>
      <c r="C60" s="73" t="s">
        <v>259</v>
      </c>
      <c r="D60" s="73">
        <v>10</v>
      </c>
      <c r="E60" s="106"/>
      <c r="F60" s="10">
        <f>IF(B60*E60&gt;D60,D60,B60*E60)</f>
        <v>0</v>
      </c>
      <c r="G60" s="132"/>
    </row>
    <row r="61" spans="1:7" s="25" customFormat="1">
      <c r="A61" s="72" t="s">
        <v>260</v>
      </c>
      <c r="B61" s="73">
        <v>0.75</v>
      </c>
      <c r="C61" s="73" t="s">
        <v>259</v>
      </c>
      <c r="D61" s="73">
        <v>9</v>
      </c>
      <c r="E61" s="106"/>
      <c r="F61" s="10">
        <f t="shared" ref="F61:F66" si="5">IF(B61*E61&gt;D61,D61,B61*E61)</f>
        <v>0</v>
      </c>
      <c r="G61" s="132"/>
    </row>
    <row r="62" spans="1:7" s="25" customFormat="1">
      <c r="A62" s="72" t="s">
        <v>261</v>
      </c>
      <c r="B62" s="73">
        <v>0.5</v>
      </c>
      <c r="C62" s="73" t="s">
        <v>259</v>
      </c>
      <c r="D62" s="73">
        <v>5</v>
      </c>
      <c r="E62" s="106"/>
      <c r="F62" s="10">
        <f t="shared" si="5"/>
        <v>0</v>
      </c>
      <c r="G62" s="132"/>
    </row>
    <row r="63" spans="1:7" s="25" customFormat="1">
      <c r="A63" s="72" t="s">
        <v>262</v>
      </c>
      <c r="B63" s="73">
        <v>0.25</v>
      </c>
      <c r="C63" s="73" t="s">
        <v>259</v>
      </c>
      <c r="D63" s="73">
        <v>5</v>
      </c>
      <c r="E63" s="106"/>
      <c r="F63" s="10">
        <f t="shared" si="5"/>
        <v>0</v>
      </c>
      <c r="G63" s="132"/>
    </row>
    <row r="64" spans="1:7" s="25" customFormat="1" ht="30">
      <c r="A64" s="72" t="s">
        <v>263</v>
      </c>
      <c r="B64" s="73">
        <v>2</v>
      </c>
      <c r="C64" s="73" t="s">
        <v>264</v>
      </c>
      <c r="D64" s="73">
        <v>20</v>
      </c>
      <c r="E64" s="106"/>
      <c r="F64" s="10">
        <f t="shared" si="5"/>
        <v>0</v>
      </c>
      <c r="G64" s="132"/>
    </row>
    <row r="65" spans="1:7" s="25" customFormat="1">
      <c r="A65" s="72" t="s">
        <v>265</v>
      </c>
      <c r="B65" s="73">
        <v>1.75</v>
      </c>
      <c r="C65" s="73" t="s">
        <v>264</v>
      </c>
      <c r="D65" s="73">
        <v>14</v>
      </c>
      <c r="E65" s="106"/>
      <c r="F65" s="10">
        <f t="shared" si="5"/>
        <v>0</v>
      </c>
      <c r="G65" s="132"/>
    </row>
    <row r="66" spans="1:7">
      <c r="A66" s="72" t="s">
        <v>266</v>
      </c>
      <c r="B66" s="73">
        <v>1.5</v>
      </c>
      <c r="C66" s="73" t="s">
        <v>264</v>
      </c>
      <c r="D66" s="73">
        <v>15</v>
      </c>
      <c r="E66" s="106"/>
      <c r="F66" s="10">
        <f t="shared" si="5"/>
        <v>0</v>
      </c>
      <c r="G66" s="132"/>
    </row>
    <row r="67" spans="1:7">
      <c r="A67" s="72" t="s">
        <v>267</v>
      </c>
      <c r="B67" s="73">
        <v>1</v>
      </c>
      <c r="C67" s="73" t="s">
        <v>264</v>
      </c>
      <c r="D67" s="73">
        <v>10</v>
      </c>
      <c r="E67" s="106"/>
      <c r="F67" s="10">
        <f>IF(B67*E67&gt;D67,D67,B67*E67)</f>
        <v>0</v>
      </c>
      <c r="G67" s="132"/>
    </row>
    <row r="68" spans="1:7" s="25" customFormat="1">
      <c r="A68" s="55"/>
      <c r="B68" s="56"/>
      <c r="C68" s="57"/>
      <c r="D68" s="56"/>
      <c r="E68" s="41" t="s">
        <v>184</v>
      </c>
      <c r="F68" s="41">
        <f>SUM(F60:F67)</f>
        <v>0</v>
      </c>
      <c r="G68" s="10"/>
    </row>
    <row r="69" spans="1:7" ht="30">
      <c r="A69" s="112" t="s">
        <v>34</v>
      </c>
      <c r="B69" s="113" t="s">
        <v>185</v>
      </c>
      <c r="C69" s="118" t="s">
        <v>1</v>
      </c>
      <c r="D69" s="115" t="s">
        <v>309</v>
      </c>
      <c r="E69" s="115" t="s">
        <v>2</v>
      </c>
      <c r="F69" s="113" t="s">
        <v>297</v>
      </c>
      <c r="G69" s="115" t="s">
        <v>295</v>
      </c>
    </row>
    <row r="70" spans="1:7">
      <c r="A70" s="8" t="s">
        <v>35</v>
      </c>
      <c r="B70" s="4">
        <v>10</v>
      </c>
      <c r="C70" s="7" t="s">
        <v>36</v>
      </c>
      <c r="D70" s="4"/>
      <c r="E70" s="89"/>
      <c r="F70" s="10">
        <f>B70*E70</f>
        <v>0</v>
      </c>
      <c r="G70" s="132"/>
    </row>
    <row r="71" spans="1:7" ht="30">
      <c r="A71" s="8" t="s">
        <v>37</v>
      </c>
      <c r="B71" s="4">
        <v>5</v>
      </c>
      <c r="C71" s="7" t="s">
        <v>38</v>
      </c>
      <c r="D71" s="4"/>
      <c r="E71" s="89"/>
      <c r="F71" s="10">
        <f t="shared" ref="F71:F72" si="6">B71*E71</f>
        <v>0</v>
      </c>
      <c r="G71" s="132"/>
    </row>
    <row r="72" spans="1:7" ht="45">
      <c r="A72" s="8" t="s">
        <v>39</v>
      </c>
      <c r="B72" s="4">
        <v>2.5</v>
      </c>
      <c r="C72" s="7" t="s">
        <v>40</v>
      </c>
      <c r="D72" s="4"/>
      <c r="E72" s="89"/>
      <c r="F72" s="10">
        <f t="shared" si="6"/>
        <v>0</v>
      </c>
      <c r="G72" s="132"/>
    </row>
    <row r="73" spans="1:7" s="25" customFormat="1">
      <c r="A73" s="8"/>
      <c r="B73" s="4"/>
      <c r="C73" s="7"/>
      <c r="D73" s="4"/>
      <c r="E73" s="41" t="s">
        <v>184</v>
      </c>
      <c r="F73" s="41">
        <f>SUM(F70:F72)</f>
        <v>0</v>
      </c>
      <c r="G73" s="10"/>
    </row>
    <row r="74" spans="1:7" s="25" customFormat="1" ht="43.5" customHeight="1">
      <c r="A74" s="123" t="s">
        <v>244</v>
      </c>
      <c r="B74" s="121" t="s">
        <v>185</v>
      </c>
      <c r="C74" s="122" t="s">
        <v>1</v>
      </c>
      <c r="D74" s="115" t="s">
        <v>309</v>
      </c>
      <c r="E74" s="115" t="s">
        <v>2</v>
      </c>
      <c r="F74" s="113" t="s">
        <v>297</v>
      </c>
      <c r="G74" s="115" t="s">
        <v>295</v>
      </c>
    </row>
    <row r="75" spans="1:7" s="25" customFormat="1">
      <c r="A75" s="58" t="s">
        <v>217</v>
      </c>
      <c r="B75" s="59">
        <v>0.5</v>
      </c>
      <c r="C75" s="60" t="s">
        <v>218</v>
      </c>
      <c r="D75" s="54">
        <v>10</v>
      </c>
      <c r="E75" s="92"/>
      <c r="F75" s="53">
        <f>IF(B75*E75&gt;D75,D75,B75*E75)</f>
        <v>0</v>
      </c>
      <c r="G75" s="132"/>
    </row>
    <row r="76" spans="1:7" s="25" customFormat="1">
      <c r="A76" s="58" t="s">
        <v>219</v>
      </c>
      <c r="B76" s="59">
        <v>0.25</v>
      </c>
      <c r="C76" s="60" t="s">
        <v>218</v>
      </c>
      <c r="D76" s="54">
        <v>5</v>
      </c>
      <c r="E76" s="92"/>
      <c r="F76" s="53">
        <f>IF(B76*E76&gt;D76,D76,B76*E76)</f>
        <v>0</v>
      </c>
      <c r="G76" s="132"/>
    </row>
    <row r="77" spans="1:7" s="25" customFormat="1">
      <c r="A77" s="58" t="s">
        <v>220</v>
      </c>
      <c r="B77" s="59">
        <v>0.2</v>
      </c>
      <c r="C77" s="60" t="s">
        <v>218</v>
      </c>
      <c r="D77" s="54">
        <v>4</v>
      </c>
      <c r="E77" s="92"/>
      <c r="F77" s="53">
        <f t="shared" ref="F77:F78" si="7">IF(B77*E77&gt;D77,D77,B77*E77)</f>
        <v>0</v>
      </c>
      <c r="G77" s="132"/>
    </row>
    <row r="78" spans="1:7" s="25" customFormat="1">
      <c r="A78" s="58" t="s">
        <v>221</v>
      </c>
      <c r="B78" s="59">
        <v>0.1</v>
      </c>
      <c r="C78" s="60" t="s">
        <v>218</v>
      </c>
      <c r="D78" s="54">
        <v>4</v>
      </c>
      <c r="E78" s="92"/>
      <c r="F78" s="53">
        <f t="shared" si="7"/>
        <v>0</v>
      </c>
      <c r="G78" s="132"/>
    </row>
    <row r="79" spans="1:7" s="25" customFormat="1">
      <c r="A79" s="55"/>
      <c r="B79" s="56"/>
      <c r="C79" s="57"/>
      <c r="D79" s="27"/>
      <c r="E79" s="93" t="s">
        <v>184</v>
      </c>
      <c r="F79" s="41">
        <f>SUM(F75:F78)</f>
        <v>0</v>
      </c>
      <c r="G79" s="10"/>
    </row>
    <row r="80" spans="1:7" ht="30">
      <c r="A80" s="112" t="s">
        <v>251</v>
      </c>
      <c r="B80" s="113" t="s">
        <v>185</v>
      </c>
      <c r="C80" s="118" t="s">
        <v>1</v>
      </c>
      <c r="D80" s="115" t="s">
        <v>309</v>
      </c>
      <c r="E80" s="115" t="s">
        <v>2</v>
      </c>
      <c r="F80" s="113" t="s">
        <v>297</v>
      </c>
      <c r="G80" s="115" t="s">
        <v>295</v>
      </c>
    </row>
    <row r="81" spans="1:7" ht="45">
      <c r="A81" s="14" t="s">
        <v>41</v>
      </c>
      <c r="B81" s="4">
        <v>0.25</v>
      </c>
      <c r="C81" s="7" t="s">
        <v>42</v>
      </c>
      <c r="D81" s="4"/>
      <c r="E81" s="89"/>
      <c r="F81" s="10">
        <f>B81*E81</f>
        <v>0</v>
      </c>
      <c r="G81" s="132"/>
    </row>
    <row r="82" spans="1:7" ht="49.5" customHeight="1">
      <c r="A82" s="33" t="s">
        <v>43</v>
      </c>
      <c r="B82" s="34">
        <v>1.5</v>
      </c>
      <c r="C82" s="35" t="s">
        <v>44</v>
      </c>
      <c r="D82" s="4"/>
      <c r="E82" s="89"/>
      <c r="F82" s="10">
        <f>B82*E82</f>
        <v>0</v>
      </c>
      <c r="G82" s="132"/>
    </row>
    <row r="83" spans="1:7" s="25" customFormat="1" ht="49.5" customHeight="1">
      <c r="A83" s="8" t="s">
        <v>222</v>
      </c>
      <c r="B83" s="27">
        <v>1</v>
      </c>
      <c r="C83" s="60" t="s">
        <v>223</v>
      </c>
      <c r="D83" s="54"/>
      <c r="E83" s="92"/>
      <c r="F83" s="10">
        <f t="shared" ref="F83" si="8">B83*E83</f>
        <v>0</v>
      </c>
      <c r="G83" s="132"/>
    </row>
    <row r="84" spans="1:7" s="25" customFormat="1" ht="36" customHeight="1">
      <c r="A84" s="8" t="s">
        <v>224</v>
      </c>
      <c r="B84" s="27">
        <v>0.5</v>
      </c>
      <c r="C84" s="60" t="s">
        <v>225</v>
      </c>
      <c r="D84" s="54"/>
      <c r="E84" s="92"/>
      <c r="F84" s="10">
        <f>B84*E84</f>
        <v>0</v>
      </c>
      <c r="G84" s="132"/>
    </row>
    <row r="85" spans="1:7" s="25" customFormat="1" ht="22.5" customHeight="1">
      <c r="A85" s="55"/>
      <c r="B85" s="56"/>
      <c r="C85" s="57"/>
      <c r="D85" s="4"/>
      <c r="E85" s="41" t="s">
        <v>184</v>
      </c>
      <c r="F85" s="41">
        <f>SUM(F81:F84)</f>
        <v>0</v>
      </c>
      <c r="G85" s="10"/>
    </row>
    <row r="86" spans="1:7" ht="30">
      <c r="A86" s="112" t="s">
        <v>252</v>
      </c>
      <c r="B86" s="113" t="s">
        <v>185</v>
      </c>
      <c r="C86" s="118" t="s">
        <v>1</v>
      </c>
      <c r="D86" s="115" t="s">
        <v>309</v>
      </c>
      <c r="E86" s="115" t="s">
        <v>2</v>
      </c>
      <c r="F86" s="113" t="s">
        <v>297</v>
      </c>
      <c r="G86" s="115" t="s">
        <v>295</v>
      </c>
    </row>
    <row r="87" spans="1:7" ht="30">
      <c r="A87" s="8" t="s">
        <v>45</v>
      </c>
      <c r="B87" s="4">
        <v>0.2</v>
      </c>
      <c r="C87" s="10" t="s">
        <v>3</v>
      </c>
      <c r="D87" s="4"/>
      <c r="E87" s="89"/>
      <c r="F87" s="10">
        <f>B87*E87</f>
        <v>0</v>
      </c>
      <c r="G87" s="132"/>
    </row>
    <row r="88" spans="1:7" ht="30">
      <c r="A88" s="8" t="s">
        <v>46</v>
      </c>
      <c r="B88" s="4">
        <v>0.2</v>
      </c>
      <c r="C88" s="10" t="s">
        <v>3</v>
      </c>
      <c r="D88" s="4"/>
      <c r="E88" s="89"/>
      <c r="F88" s="10">
        <f t="shared" ref="F88:F89" si="9">B88*E88</f>
        <v>0</v>
      </c>
      <c r="G88" s="132"/>
    </row>
    <row r="89" spans="1:7">
      <c r="A89" s="14" t="s">
        <v>47</v>
      </c>
      <c r="B89" s="4">
        <v>0.1</v>
      </c>
      <c r="C89" s="10" t="s">
        <v>3</v>
      </c>
      <c r="D89" s="4"/>
      <c r="E89" s="89"/>
      <c r="F89" s="10">
        <f t="shared" si="9"/>
        <v>0</v>
      </c>
      <c r="G89" s="132"/>
    </row>
    <row r="90" spans="1:7" s="25" customFormat="1">
      <c r="A90" s="14"/>
      <c r="B90" s="4"/>
      <c r="C90" s="10"/>
      <c r="D90" s="4"/>
      <c r="E90" s="41" t="s">
        <v>184</v>
      </c>
      <c r="F90" s="41">
        <f>SUM(F87:F89)</f>
        <v>0</v>
      </c>
      <c r="G90" s="10"/>
    </row>
    <row r="91" spans="1:7" ht="30">
      <c r="A91" s="124" t="s">
        <v>253</v>
      </c>
      <c r="B91" s="113" t="s">
        <v>185</v>
      </c>
      <c r="C91" s="118" t="s">
        <v>1</v>
      </c>
      <c r="D91" s="115" t="s">
        <v>309</v>
      </c>
      <c r="E91" s="115" t="s">
        <v>2</v>
      </c>
      <c r="F91" s="113" t="s">
        <v>297</v>
      </c>
      <c r="G91" s="115" t="s">
        <v>295</v>
      </c>
    </row>
    <row r="92" spans="1:7" ht="32.25" customHeight="1">
      <c r="A92" s="8" t="s">
        <v>48</v>
      </c>
      <c r="B92" s="4">
        <v>6</v>
      </c>
      <c r="C92" s="7" t="s">
        <v>49</v>
      </c>
      <c r="D92" s="4"/>
      <c r="E92" s="89"/>
      <c r="F92" s="10">
        <f>B92*E92</f>
        <v>0</v>
      </c>
      <c r="G92" s="132"/>
    </row>
    <row r="93" spans="1:7" ht="45">
      <c r="A93" s="8" t="s">
        <v>50</v>
      </c>
      <c r="B93" s="4">
        <v>2</v>
      </c>
      <c r="C93" s="7" t="s">
        <v>51</v>
      </c>
      <c r="D93" s="4"/>
      <c r="E93" s="89"/>
      <c r="F93" s="10">
        <f t="shared" ref="F93:F95" si="10">B93*E93</f>
        <v>0</v>
      </c>
      <c r="G93" s="132"/>
    </row>
    <row r="94" spans="1:7" ht="33.75" customHeight="1">
      <c r="A94" s="8" t="s">
        <v>52</v>
      </c>
      <c r="B94" s="4">
        <v>0.5</v>
      </c>
      <c r="C94" s="7" t="s">
        <v>49</v>
      </c>
      <c r="D94" s="4"/>
      <c r="E94" s="89"/>
      <c r="F94" s="10">
        <f t="shared" si="10"/>
        <v>0</v>
      </c>
      <c r="G94" s="132"/>
    </row>
    <row r="95" spans="1:7" ht="30">
      <c r="A95" s="8" t="s">
        <v>53</v>
      </c>
      <c r="B95" s="4">
        <v>2</v>
      </c>
      <c r="C95" s="7" t="s">
        <v>54</v>
      </c>
      <c r="D95" s="4"/>
      <c r="E95" s="89"/>
      <c r="F95" s="10">
        <f t="shared" si="10"/>
        <v>0</v>
      </c>
      <c r="G95" s="132"/>
    </row>
    <row r="96" spans="1:7" s="25" customFormat="1">
      <c r="A96" s="8"/>
      <c r="B96" s="4"/>
      <c r="C96" s="7"/>
      <c r="D96" s="4"/>
      <c r="E96" s="41" t="s">
        <v>184</v>
      </c>
      <c r="F96" s="41">
        <f>SUM(F92:F95)</f>
        <v>0</v>
      </c>
      <c r="G96" s="10"/>
    </row>
    <row r="97" spans="1:7" ht="30">
      <c r="A97" s="112" t="s">
        <v>254</v>
      </c>
      <c r="B97" s="113" t="s">
        <v>185</v>
      </c>
      <c r="C97" s="118" t="s">
        <v>1</v>
      </c>
      <c r="D97" s="115" t="s">
        <v>309</v>
      </c>
      <c r="E97" s="115" t="s">
        <v>2</v>
      </c>
      <c r="F97" s="113" t="s">
        <v>297</v>
      </c>
      <c r="G97" s="115" t="s">
        <v>295</v>
      </c>
    </row>
    <row r="98" spans="1:7" ht="30">
      <c r="A98" s="15" t="s">
        <v>55</v>
      </c>
      <c r="B98" s="16">
        <v>0.2</v>
      </c>
      <c r="C98" s="17" t="s">
        <v>56</v>
      </c>
      <c r="D98" s="4"/>
      <c r="E98" s="89"/>
      <c r="F98" s="10">
        <f>B98*E98</f>
        <v>0</v>
      </c>
      <c r="G98" s="132"/>
    </row>
    <row r="99" spans="1:7">
      <c r="E99" s="30" t="s">
        <v>184</v>
      </c>
      <c r="F99" s="30">
        <f>F98</f>
        <v>0</v>
      </c>
      <c r="G99" s="134"/>
    </row>
    <row r="100" spans="1:7" ht="15.75">
      <c r="A100" s="86" t="s">
        <v>190</v>
      </c>
      <c r="B100" s="94">
        <f>IF(SUM(F49+F58+F68+F73+F79+F85+F90+F96+F99)&gt;F42,F42,SUM(F49+F58+F68+F73+F79+F85+F90+F96+F99))</f>
        <v>0</v>
      </c>
      <c r="G100" s="134"/>
    </row>
    <row r="101" spans="1:7">
      <c r="G101" s="134"/>
    </row>
    <row r="102" spans="1:7" ht="28.5" customHeight="1">
      <c r="A102" s="145" t="s">
        <v>191</v>
      </c>
      <c r="B102" s="146"/>
      <c r="C102" s="146"/>
      <c r="D102" s="146"/>
      <c r="E102" s="147"/>
      <c r="F102" s="100">
        <v>50</v>
      </c>
      <c r="G102" s="10"/>
    </row>
    <row r="103" spans="1:7" ht="30">
      <c r="A103" s="112" t="s">
        <v>57</v>
      </c>
      <c r="B103" s="113" t="s">
        <v>185</v>
      </c>
      <c r="C103" s="118" t="s">
        <v>1</v>
      </c>
      <c r="D103" s="115" t="s">
        <v>309</v>
      </c>
      <c r="E103" s="115" t="s">
        <v>2</v>
      </c>
      <c r="F103" s="113" t="s">
        <v>297</v>
      </c>
      <c r="G103" s="115" t="s">
        <v>295</v>
      </c>
    </row>
    <row r="104" spans="1:7" ht="30">
      <c r="A104" s="8" t="s">
        <v>58</v>
      </c>
      <c r="B104" s="10">
        <v>2</v>
      </c>
      <c r="C104" s="4" t="s">
        <v>59</v>
      </c>
      <c r="D104" s="20"/>
      <c r="E104" s="89"/>
      <c r="F104" s="10">
        <f>B104*E104</f>
        <v>0</v>
      </c>
      <c r="G104" s="132"/>
    </row>
    <row r="105" spans="1:7" ht="35.25" customHeight="1">
      <c r="A105" s="8" t="s">
        <v>60</v>
      </c>
      <c r="B105" s="10">
        <v>3</v>
      </c>
      <c r="C105" s="4" t="s">
        <v>59</v>
      </c>
      <c r="D105" s="20"/>
      <c r="E105" s="89"/>
      <c r="F105" s="10">
        <f t="shared" ref="F105:F110" si="11">B105*E105</f>
        <v>0</v>
      </c>
      <c r="G105" s="132"/>
    </row>
    <row r="106" spans="1:7" ht="35.25" customHeight="1">
      <c r="A106" s="8" t="s">
        <v>61</v>
      </c>
      <c r="B106" s="10">
        <v>1</v>
      </c>
      <c r="C106" s="4" t="s">
        <v>59</v>
      </c>
      <c r="D106" s="20"/>
      <c r="E106" s="89"/>
      <c r="F106" s="10">
        <f t="shared" si="11"/>
        <v>0</v>
      </c>
      <c r="G106" s="132"/>
    </row>
    <row r="107" spans="1:7" ht="35.25" customHeight="1">
      <c r="A107" s="8" t="s">
        <v>62</v>
      </c>
      <c r="B107" s="10">
        <v>2</v>
      </c>
      <c r="C107" s="4" t="s">
        <v>59</v>
      </c>
      <c r="D107" s="20"/>
      <c r="E107" s="89"/>
      <c r="F107" s="10">
        <f t="shared" si="11"/>
        <v>0</v>
      </c>
      <c r="G107" s="132"/>
    </row>
    <row r="108" spans="1:7" ht="36.75" customHeight="1">
      <c r="A108" s="8" t="s">
        <v>63</v>
      </c>
      <c r="B108" s="4">
        <v>0.1</v>
      </c>
      <c r="C108" s="7" t="s">
        <v>56</v>
      </c>
      <c r="D108" s="20"/>
      <c r="E108" s="89"/>
      <c r="F108" s="10">
        <f t="shared" si="11"/>
        <v>0</v>
      </c>
      <c r="G108" s="132"/>
    </row>
    <row r="109" spans="1:7" ht="20.25" customHeight="1">
      <c r="A109" s="8" t="s">
        <v>64</v>
      </c>
      <c r="B109" s="4">
        <v>0.1</v>
      </c>
      <c r="C109" s="7" t="s">
        <v>65</v>
      </c>
      <c r="D109" s="20"/>
      <c r="E109" s="89"/>
      <c r="F109" s="10">
        <f t="shared" si="11"/>
        <v>0</v>
      </c>
      <c r="G109" s="132"/>
    </row>
    <row r="110" spans="1:7" ht="35.25" customHeight="1">
      <c r="A110" s="8" t="s">
        <v>66</v>
      </c>
      <c r="B110" s="4">
        <v>1.5</v>
      </c>
      <c r="C110" s="7" t="s">
        <v>54</v>
      </c>
      <c r="D110" s="20"/>
      <c r="E110" s="89"/>
      <c r="F110" s="10">
        <f t="shared" si="11"/>
        <v>0</v>
      </c>
      <c r="G110" s="132"/>
    </row>
    <row r="111" spans="1:7" s="25" customFormat="1" ht="25.5" customHeight="1">
      <c r="A111" s="8"/>
      <c r="B111" s="4"/>
      <c r="C111" s="7"/>
      <c r="D111" s="20"/>
      <c r="E111" s="41" t="s">
        <v>184</v>
      </c>
      <c r="F111" s="41">
        <f>SUM(F104:F110)</f>
        <v>0</v>
      </c>
      <c r="G111" s="10"/>
    </row>
    <row r="112" spans="1:7" ht="30">
      <c r="A112" s="112" t="s">
        <v>67</v>
      </c>
      <c r="B112" s="113" t="s">
        <v>185</v>
      </c>
      <c r="C112" s="118" t="s">
        <v>1</v>
      </c>
      <c r="D112" s="115" t="s">
        <v>309</v>
      </c>
      <c r="E112" s="115" t="s">
        <v>2</v>
      </c>
      <c r="F112" s="113" t="s">
        <v>297</v>
      </c>
      <c r="G112" s="115" t="s">
        <v>295</v>
      </c>
    </row>
    <row r="113" spans="1:7" ht="45">
      <c r="A113" s="8" t="s">
        <v>68</v>
      </c>
      <c r="B113" s="4">
        <v>0.5</v>
      </c>
      <c r="C113" s="5" t="s">
        <v>69</v>
      </c>
      <c r="D113" s="20"/>
      <c r="E113" s="89"/>
      <c r="F113" s="10">
        <f>B113*E113</f>
        <v>0</v>
      </c>
      <c r="G113" s="132"/>
    </row>
    <row r="114" spans="1:7" ht="30">
      <c r="A114" s="8" t="s">
        <v>70</v>
      </c>
      <c r="B114" s="4">
        <v>0.5</v>
      </c>
      <c r="C114" s="5" t="s">
        <v>71</v>
      </c>
      <c r="D114" s="20"/>
      <c r="E114" s="89"/>
      <c r="F114" s="10">
        <f t="shared" ref="F114:F117" si="12">B114*E114</f>
        <v>0</v>
      </c>
      <c r="G114" s="132"/>
    </row>
    <row r="115" spans="1:7" ht="30">
      <c r="A115" s="8" t="s">
        <v>72</v>
      </c>
      <c r="B115" s="4">
        <v>0.5</v>
      </c>
      <c r="C115" s="5" t="s">
        <v>73</v>
      </c>
      <c r="D115" s="20"/>
      <c r="E115" s="89"/>
      <c r="F115" s="10">
        <f t="shared" si="12"/>
        <v>0</v>
      </c>
      <c r="G115" s="132"/>
    </row>
    <row r="116" spans="1:7" ht="33" customHeight="1">
      <c r="A116" s="8" t="s">
        <v>74</v>
      </c>
      <c r="B116" s="4">
        <v>0.25</v>
      </c>
      <c r="C116" s="5" t="s">
        <v>73</v>
      </c>
      <c r="D116" s="20"/>
      <c r="E116" s="89"/>
      <c r="F116" s="10">
        <f t="shared" si="12"/>
        <v>0</v>
      </c>
      <c r="G116" s="132"/>
    </row>
    <row r="117" spans="1:7" ht="18" customHeight="1">
      <c r="A117" s="8" t="s">
        <v>75</v>
      </c>
      <c r="B117" s="4">
        <v>0.5</v>
      </c>
      <c r="C117" s="28" t="s">
        <v>194</v>
      </c>
      <c r="D117" s="20"/>
      <c r="E117" s="89"/>
      <c r="F117" s="10">
        <f t="shared" si="12"/>
        <v>0</v>
      </c>
      <c r="G117" s="132"/>
    </row>
    <row r="118" spans="1:7" s="25" customFormat="1">
      <c r="A118" s="8"/>
      <c r="B118" s="4"/>
      <c r="C118" s="5"/>
      <c r="D118" s="20"/>
      <c r="E118" s="41" t="s">
        <v>184</v>
      </c>
      <c r="F118" s="41">
        <f>SUM(F113:F117)</f>
        <v>0</v>
      </c>
      <c r="G118" s="10"/>
    </row>
    <row r="119" spans="1:7" ht="30">
      <c r="A119" s="112" t="s">
        <v>76</v>
      </c>
      <c r="B119" s="113" t="s">
        <v>185</v>
      </c>
      <c r="C119" s="118" t="s">
        <v>1</v>
      </c>
      <c r="D119" s="115" t="s">
        <v>309</v>
      </c>
      <c r="E119" s="115" t="s">
        <v>2</v>
      </c>
      <c r="F119" s="113" t="s">
        <v>297</v>
      </c>
      <c r="G119" s="115" t="s">
        <v>295</v>
      </c>
    </row>
    <row r="120" spans="1:7" ht="30">
      <c r="A120" s="8" t="s">
        <v>77</v>
      </c>
      <c r="B120" s="4">
        <v>0.25</v>
      </c>
      <c r="C120" s="5" t="s">
        <v>78</v>
      </c>
      <c r="D120" s="20"/>
      <c r="E120" s="89"/>
      <c r="F120" s="20">
        <f>B120*E120</f>
        <v>0</v>
      </c>
      <c r="G120" s="132"/>
    </row>
    <row r="121" spans="1:7" ht="22.5" customHeight="1">
      <c r="E121" s="30" t="s">
        <v>184</v>
      </c>
      <c r="F121" s="30">
        <f>F120</f>
        <v>0</v>
      </c>
      <c r="G121" s="134"/>
    </row>
    <row r="122" spans="1:7" ht="15.75">
      <c r="A122" s="86" t="s">
        <v>192</v>
      </c>
      <c r="B122" s="94">
        <f>IF(SUM(F111+F118+F121)&gt;F102,F102,SUM(F111+F118+F121))</f>
        <v>0</v>
      </c>
      <c r="G122" s="134"/>
    </row>
    <row r="123" spans="1:7">
      <c r="G123" s="134"/>
    </row>
    <row r="124" spans="1:7" ht="21.75" customHeight="1">
      <c r="A124" s="145" t="s">
        <v>193</v>
      </c>
      <c r="B124" s="146"/>
      <c r="C124" s="146"/>
      <c r="D124" s="146"/>
      <c r="E124" s="147"/>
      <c r="F124" s="100">
        <v>50</v>
      </c>
      <c r="G124" s="10"/>
    </row>
    <row r="125" spans="1:7" ht="30">
      <c r="A125" s="112" t="s">
        <v>79</v>
      </c>
      <c r="B125" s="113" t="s">
        <v>185</v>
      </c>
      <c r="C125" s="118" t="s">
        <v>1</v>
      </c>
      <c r="D125" s="115" t="s">
        <v>309</v>
      </c>
      <c r="E125" s="115" t="s">
        <v>2</v>
      </c>
      <c r="F125" s="113" t="s">
        <v>297</v>
      </c>
      <c r="G125" s="115" t="s">
        <v>295</v>
      </c>
    </row>
    <row r="126" spans="1:7" ht="25.5" customHeight="1">
      <c r="A126" s="15" t="s">
        <v>80</v>
      </c>
      <c r="B126" s="42">
        <v>3</v>
      </c>
      <c r="C126" s="42" t="s">
        <v>81</v>
      </c>
      <c r="D126" s="42"/>
      <c r="E126" s="107"/>
      <c r="F126" s="42">
        <f>B126*E126</f>
        <v>0</v>
      </c>
      <c r="G126" s="132"/>
    </row>
    <row r="127" spans="1:7" ht="45">
      <c r="A127" s="15" t="s">
        <v>82</v>
      </c>
      <c r="B127" s="42">
        <v>2</v>
      </c>
      <c r="C127" s="42" t="s">
        <v>81</v>
      </c>
      <c r="D127" s="42"/>
      <c r="E127" s="107"/>
      <c r="F127" s="42">
        <f t="shared" ref="F127:F133" si="13">B127*E127</f>
        <v>0</v>
      </c>
      <c r="G127" s="132"/>
    </row>
    <row r="128" spans="1:7" ht="30">
      <c r="A128" s="15" t="s">
        <v>83</v>
      </c>
      <c r="B128" s="42">
        <v>2</v>
      </c>
      <c r="C128" s="42" t="s">
        <v>81</v>
      </c>
      <c r="D128" s="42"/>
      <c r="E128" s="107"/>
      <c r="F128" s="42">
        <f t="shared" si="13"/>
        <v>0</v>
      </c>
      <c r="G128" s="132"/>
    </row>
    <row r="129" spans="1:7" ht="45">
      <c r="A129" s="15" t="s">
        <v>84</v>
      </c>
      <c r="B129" s="42">
        <v>2</v>
      </c>
      <c r="C129" s="42" t="s">
        <v>81</v>
      </c>
      <c r="D129" s="42"/>
      <c r="E129" s="107"/>
      <c r="F129" s="42">
        <f t="shared" si="13"/>
        <v>0</v>
      </c>
      <c r="G129" s="132"/>
    </row>
    <row r="130" spans="1:7" s="25" customFormat="1" ht="30">
      <c r="A130" s="43" t="s">
        <v>195</v>
      </c>
      <c r="B130" s="42">
        <v>2</v>
      </c>
      <c r="C130" s="42" t="s">
        <v>81</v>
      </c>
      <c r="D130" s="42"/>
      <c r="E130" s="107"/>
      <c r="F130" s="42">
        <f t="shared" si="13"/>
        <v>0</v>
      </c>
      <c r="G130" s="132"/>
    </row>
    <row r="131" spans="1:7" ht="45">
      <c r="A131" s="15" t="s">
        <v>85</v>
      </c>
      <c r="B131" s="42">
        <v>2</v>
      </c>
      <c r="C131" s="42" t="s">
        <v>86</v>
      </c>
      <c r="D131" s="42"/>
      <c r="E131" s="107"/>
      <c r="F131" s="42">
        <f t="shared" si="13"/>
        <v>0</v>
      </c>
      <c r="G131" s="132"/>
    </row>
    <row r="132" spans="1:7" ht="45">
      <c r="A132" s="15" t="s">
        <v>87</v>
      </c>
      <c r="B132" s="42">
        <v>2</v>
      </c>
      <c r="C132" s="42" t="s">
        <v>86</v>
      </c>
      <c r="D132" s="42"/>
      <c r="E132" s="107"/>
      <c r="F132" s="42">
        <f t="shared" si="13"/>
        <v>0</v>
      </c>
      <c r="G132" s="132"/>
    </row>
    <row r="133" spans="1:7" ht="45">
      <c r="A133" s="15" t="s">
        <v>88</v>
      </c>
      <c r="B133" s="42">
        <v>1</v>
      </c>
      <c r="C133" s="42" t="s">
        <v>86</v>
      </c>
      <c r="D133" s="42"/>
      <c r="E133" s="107"/>
      <c r="F133" s="42">
        <f t="shared" si="13"/>
        <v>0</v>
      </c>
      <c r="G133" s="132"/>
    </row>
    <row r="134" spans="1:7" s="25" customFormat="1" ht="18" customHeight="1">
      <c r="A134" s="15"/>
      <c r="B134" s="42"/>
      <c r="C134" s="42"/>
      <c r="D134" s="42"/>
      <c r="E134" s="41" t="s">
        <v>184</v>
      </c>
      <c r="F134" s="41">
        <f>SUM(F126:F133)</f>
        <v>0</v>
      </c>
      <c r="G134" s="10"/>
    </row>
    <row r="135" spans="1:7" ht="30">
      <c r="A135" s="112" t="s">
        <v>89</v>
      </c>
      <c r="B135" s="113" t="s">
        <v>185</v>
      </c>
      <c r="C135" s="118" t="s">
        <v>1</v>
      </c>
      <c r="D135" s="115" t="s">
        <v>309</v>
      </c>
      <c r="E135" s="115" t="s">
        <v>2</v>
      </c>
      <c r="F135" s="113" t="s">
        <v>297</v>
      </c>
      <c r="G135" s="115" t="s">
        <v>295</v>
      </c>
    </row>
    <row r="136" spans="1:7" s="25" customFormat="1" ht="30">
      <c r="A136" s="45" t="s">
        <v>196</v>
      </c>
      <c r="B136" s="44">
        <v>0.25</v>
      </c>
      <c r="C136" s="48" t="s">
        <v>197</v>
      </c>
      <c r="D136" s="48">
        <v>5</v>
      </c>
      <c r="E136" s="89"/>
      <c r="F136" s="48">
        <f>IF(B136*E136&gt;D136,D136,B136*E136)</f>
        <v>0</v>
      </c>
      <c r="G136" s="132"/>
    </row>
    <row r="137" spans="1:7" s="25" customFormat="1" ht="30">
      <c r="A137" s="45" t="s">
        <v>199</v>
      </c>
      <c r="B137" s="44">
        <v>0.25</v>
      </c>
      <c r="C137" s="48" t="s">
        <v>95</v>
      </c>
      <c r="D137" s="48">
        <v>5</v>
      </c>
      <c r="E137" s="89"/>
      <c r="F137" s="48">
        <f t="shared" ref="F137:F152" si="14">IF(B137*E137&gt;D137,D137,B137*E137)</f>
        <v>0</v>
      </c>
      <c r="G137" s="132"/>
    </row>
    <row r="138" spans="1:7" s="25" customFormat="1" ht="45">
      <c r="A138" s="51" t="s">
        <v>230</v>
      </c>
      <c r="B138" s="48">
        <v>0.25</v>
      </c>
      <c r="C138" s="48" t="s">
        <v>197</v>
      </c>
      <c r="D138" s="48">
        <v>5</v>
      </c>
      <c r="E138" s="89"/>
      <c r="F138" s="48">
        <f t="shared" si="14"/>
        <v>0</v>
      </c>
      <c r="G138" s="132"/>
    </row>
    <row r="139" spans="1:7" s="25" customFormat="1" ht="30.75" customHeight="1">
      <c r="A139" s="43" t="s">
        <v>231</v>
      </c>
      <c r="B139" s="48">
        <v>0.25</v>
      </c>
      <c r="C139" s="48" t="s">
        <v>197</v>
      </c>
      <c r="D139" s="48">
        <v>5</v>
      </c>
      <c r="E139" s="89"/>
      <c r="F139" s="48">
        <f t="shared" si="14"/>
        <v>0</v>
      </c>
      <c r="G139" s="132"/>
    </row>
    <row r="140" spans="1:7" s="25" customFormat="1" ht="30">
      <c r="A140" s="45" t="s">
        <v>229</v>
      </c>
      <c r="B140" s="48">
        <v>0.5</v>
      </c>
      <c r="C140" s="48" t="s">
        <v>197</v>
      </c>
      <c r="D140" s="48">
        <v>10</v>
      </c>
      <c r="E140" s="89"/>
      <c r="F140" s="48">
        <f t="shared" si="14"/>
        <v>0</v>
      </c>
      <c r="G140" s="132"/>
    </row>
    <row r="141" spans="1:7" s="25" customFormat="1" ht="45">
      <c r="A141" s="75" t="s">
        <v>278</v>
      </c>
      <c r="B141" s="65">
        <v>0.35</v>
      </c>
      <c r="C141" s="65" t="s">
        <v>268</v>
      </c>
      <c r="D141" s="65">
        <v>7</v>
      </c>
      <c r="E141" s="106"/>
      <c r="F141" s="48">
        <f t="shared" si="14"/>
        <v>0</v>
      </c>
      <c r="G141" s="132"/>
    </row>
    <row r="142" spans="1:7" ht="30">
      <c r="A142" s="74" t="s">
        <v>90</v>
      </c>
      <c r="B142" s="71">
        <v>1</v>
      </c>
      <c r="C142" s="56" t="s">
        <v>91</v>
      </c>
      <c r="D142" s="81">
        <v>10</v>
      </c>
      <c r="E142" s="89"/>
      <c r="F142" s="48">
        <f t="shared" si="14"/>
        <v>0</v>
      </c>
      <c r="G142" s="132"/>
    </row>
    <row r="143" spans="1:7" ht="30">
      <c r="A143" s="19" t="s">
        <v>92</v>
      </c>
      <c r="B143" s="10">
        <v>1</v>
      </c>
      <c r="C143" s="27" t="s">
        <v>91</v>
      </c>
      <c r="D143" s="10">
        <v>10</v>
      </c>
      <c r="E143" s="89"/>
      <c r="F143" s="48">
        <f t="shared" si="14"/>
        <v>0</v>
      </c>
      <c r="G143" s="132"/>
    </row>
    <row r="144" spans="1:7" ht="30">
      <c r="A144" s="8" t="s">
        <v>93</v>
      </c>
      <c r="B144" s="10">
        <v>2</v>
      </c>
      <c r="C144" s="27" t="s">
        <v>91</v>
      </c>
      <c r="D144" s="10">
        <v>10</v>
      </c>
      <c r="E144" s="89"/>
      <c r="F144" s="48">
        <f t="shared" si="14"/>
        <v>0</v>
      </c>
      <c r="G144" s="132"/>
    </row>
    <row r="145" spans="1:7" ht="30">
      <c r="A145" s="19" t="s">
        <v>94</v>
      </c>
      <c r="B145" s="10">
        <v>2.5</v>
      </c>
      <c r="C145" s="27" t="s">
        <v>91</v>
      </c>
      <c r="D145" s="10">
        <v>10</v>
      </c>
      <c r="E145" s="89"/>
      <c r="F145" s="48">
        <f t="shared" si="14"/>
        <v>0</v>
      </c>
      <c r="G145" s="132"/>
    </row>
    <row r="146" spans="1:7" ht="34.5" customHeight="1">
      <c r="A146" s="46" t="s">
        <v>232</v>
      </c>
      <c r="B146" s="10">
        <v>0.25</v>
      </c>
      <c r="C146" s="27" t="s">
        <v>95</v>
      </c>
      <c r="D146" s="10">
        <v>5</v>
      </c>
      <c r="E146" s="89"/>
      <c r="F146" s="48">
        <f t="shared" si="14"/>
        <v>0</v>
      </c>
      <c r="G146" s="132"/>
    </row>
    <row r="147" spans="1:7" ht="39.75" customHeight="1">
      <c r="A147" s="46" t="s">
        <v>233</v>
      </c>
      <c r="B147" s="10">
        <v>0.5</v>
      </c>
      <c r="C147" s="4" t="s">
        <v>95</v>
      </c>
      <c r="D147" s="10">
        <v>10</v>
      </c>
      <c r="E147" s="89"/>
      <c r="F147" s="48">
        <f t="shared" si="14"/>
        <v>0</v>
      </c>
      <c r="G147" s="132"/>
    </row>
    <row r="148" spans="1:7" ht="33.75" customHeight="1">
      <c r="A148" s="26" t="s">
        <v>234</v>
      </c>
      <c r="B148" s="10">
        <v>0.75</v>
      </c>
      <c r="C148" s="4" t="s">
        <v>95</v>
      </c>
      <c r="D148" s="10">
        <v>9</v>
      </c>
      <c r="E148" s="89"/>
      <c r="F148" s="48">
        <f t="shared" si="14"/>
        <v>0</v>
      </c>
      <c r="G148" s="132"/>
    </row>
    <row r="149" spans="1:7" ht="36.75" customHeight="1">
      <c r="A149" s="46" t="s">
        <v>235</v>
      </c>
      <c r="B149" s="10">
        <v>1.5</v>
      </c>
      <c r="C149" s="4" t="s">
        <v>95</v>
      </c>
      <c r="D149" s="10">
        <v>9</v>
      </c>
      <c r="E149" s="89"/>
      <c r="F149" s="48">
        <f t="shared" si="14"/>
        <v>0</v>
      </c>
      <c r="G149" s="132"/>
    </row>
    <row r="150" spans="1:7" ht="36.75" customHeight="1">
      <c r="A150" s="46" t="s">
        <v>236</v>
      </c>
      <c r="B150" s="10">
        <v>1</v>
      </c>
      <c r="C150" s="4" t="s">
        <v>95</v>
      </c>
      <c r="D150" s="10">
        <v>10</v>
      </c>
      <c r="E150" s="89"/>
      <c r="F150" s="48">
        <f t="shared" si="14"/>
        <v>0</v>
      </c>
      <c r="G150" s="132"/>
    </row>
    <row r="151" spans="1:7" ht="36" customHeight="1">
      <c r="A151" s="19" t="s">
        <v>96</v>
      </c>
      <c r="B151" s="10">
        <v>2</v>
      </c>
      <c r="C151" s="4" t="s">
        <v>95</v>
      </c>
      <c r="D151" s="10">
        <v>10</v>
      </c>
      <c r="E151" s="89"/>
      <c r="F151" s="48">
        <f>IF(B151*E151&gt;D151,D151,B151*E151)</f>
        <v>0</v>
      </c>
      <c r="G151" s="132"/>
    </row>
    <row r="152" spans="1:7" ht="32.25" customHeight="1">
      <c r="A152" s="19" t="s">
        <v>97</v>
      </c>
      <c r="B152" s="10">
        <v>1.5</v>
      </c>
      <c r="C152" s="4" t="s">
        <v>95</v>
      </c>
      <c r="D152" s="10">
        <v>9</v>
      </c>
      <c r="E152" s="89"/>
      <c r="F152" s="48">
        <f t="shared" si="14"/>
        <v>0</v>
      </c>
      <c r="G152" s="132"/>
    </row>
    <row r="153" spans="1:7" s="25" customFormat="1" ht="27" customHeight="1">
      <c r="A153" s="19"/>
      <c r="B153" s="10"/>
      <c r="C153" s="4"/>
      <c r="D153" s="10"/>
      <c r="E153" s="41" t="s">
        <v>184</v>
      </c>
      <c r="F153" s="41">
        <f>SUM(F136:F152)</f>
        <v>0</v>
      </c>
      <c r="G153" s="10"/>
    </row>
    <row r="154" spans="1:7" ht="45">
      <c r="A154" s="125" t="s">
        <v>98</v>
      </c>
      <c r="B154" s="113" t="s">
        <v>185</v>
      </c>
      <c r="C154" s="118" t="s">
        <v>1</v>
      </c>
      <c r="D154" s="115" t="s">
        <v>309</v>
      </c>
      <c r="E154" s="115" t="s">
        <v>2</v>
      </c>
      <c r="F154" s="113" t="s">
        <v>297</v>
      </c>
      <c r="G154" s="115" t="s">
        <v>295</v>
      </c>
    </row>
    <row r="155" spans="1:7" ht="39.75" customHeight="1">
      <c r="A155" s="19" t="s">
        <v>99</v>
      </c>
      <c r="B155" s="10">
        <v>2</v>
      </c>
      <c r="C155" s="7" t="s">
        <v>100</v>
      </c>
      <c r="D155" s="11"/>
      <c r="E155" s="89"/>
      <c r="F155" s="10">
        <f>B155*E155</f>
        <v>0</v>
      </c>
      <c r="G155" s="132"/>
    </row>
    <row r="156" spans="1:7" ht="21" customHeight="1">
      <c r="A156" s="25"/>
      <c r="E156" s="30" t="s">
        <v>184</v>
      </c>
      <c r="F156" s="30">
        <f>F155</f>
        <v>0</v>
      </c>
      <c r="G156" s="134"/>
    </row>
    <row r="157" spans="1:7" ht="18" customHeight="1">
      <c r="A157" s="86" t="s">
        <v>198</v>
      </c>
      <c r="B157" s="94">
        <f>IF(SUM(F134+F153+F156)&gt;F124,F124,SUM(F134+F153+F156))</f>
        <v>0</v>
      </c>
      <c r="G157" s="134"/>
    </row>
    <row r="158" spans="1:7" ht="21" customHeight="1">
      <c r="G158" s="134"/>
    </row>
    <row r="159" spans="1:7" ht="36" customHeight="1">
      <c r="A159" s="148" t="s">
        <v>245</v>
      </c>
      <c r="B159" s="149"/>
      <c r="C159" s="149"/>
      <c r="D159" s="149"/>
      <c r="E159" s="150"/>
      <c r="F159" s="101">
        <v>50</v>
      </c>
      <c r="G159" s="10"/>
    </row>
    <row r="160" spans="1:7" ht="30">
      <c r="A160" s="112" t="s">
        <v>101</v>
      </c>
      <c r="B160" s="113" t="s">
        <v>185</v>
      </c>
      <c r="C160" s="118" t="s">
        <v>1</v>
      </c>
      <c r="D160" s="115" t="s">
        <v>309</v>
      </c>
      <c r="E160" s="115" t="s">
        <v>2</v>
      </c>
      <c r="F160" s="113" t="s">
        <v>297</v>
      </c>
      <c r="G160" s="115" t="s">
        <v>295</v>
      </c>
    </row>
    <row r="161" spans="1:7">
      <c r="A161" s="15" t="s">
        <v>102</v>
      </c>
      <c r="B161" s="16">
        <v>0.3</v>
      </c>
      <c r="C161" s="42" t="s">
        <v>103</v>
      </c>
      <c r="D161" s="16"/>
      <c r="E161" s="108"/>
      <c r="F161" s="16">
        <f>B161*E161</f>
        <v>0</v>
      </c>
      <c r="G161" s="132"/>
    </row>
    <row r="162" spans="1:7" ht="61.5" customHeight="1">
      <c r="A162" s="15" t="s">
        <v>104</v>
      </c>
      <c r="B162" s="16">
        <v>0.2</v>
      </c>
      <c r="C162" s="42" t="s">
        <v>105</v>
      </c>
      <c r="D162" s="16"/>
      <c r="E162" s="108"/>
      <c r="F162" s="16">
        <f t="shared" ref="F162:F164" si="15">B162*E162</f>
        <v>0</v>
      </c>
      <c r="G162" s="132"/>
    </row>
    <row r="163" spans="1:7">
      <c r="A163" s="15" t="s">
        <v>106</v>
      </c>
      <c r="B163" s="16">
        <v>0.1</v>
      </c>
      <c r="C163" s="42" t="s">
        <v>107</v>
      </c>
      <c r="D163" s="16"/>
      <c r="E163" s="108"/>
      <c r="F163" s="16">
        <f t="shared" si="15"/>
        <v>0</v>
      </c>
      <c r="G163" s="132"/>
    </row>
    <row r="164" spans="1:7">
      <c r="A164" s="15" t="s">
        <v>108</v>
      </c>
      <c r="B164" s="16">
        <v>0.1</v>
      </c>
      <c r="C164" s="42" t="s">
        <v>107</v>
      </c>
      <c r="D164" s="16"/>
      <c r="E164" s="108"/>
      <c r="F164" s="16">
        <f t="shared" si="15"/>
        <v>0</v>
      </c>
      <c r="G164" s="132"/>
    </row>
    <row r="165" spans="1:7" s="25" customFormat="1">
      <c r="A165" s="15"/>
      <c r="B165" s="21"/>
      <c r="C165" s="18"/>
      <c r="D165" s="21"/>
      <c r="E165" s="41" t="s">
        <v>184</v>
      </c>
      <c r="F165" s="41">
        <f>SUM(F161:F164)</f>
        <v>0</v>
      </c>
      <c r="G165" s="10"/>
    </row>
    <row r="166" spans="1:7" ht="30">
      <c r="A166" s="112" t="s">
        <v>109</v>
      </c>
      <c r="B166" s="113" t="s">
        <v>185</v>
      </c>
      <c r="C166" s="118" t="s">
        <v>1</v>
      </c>
      <c r="D166" s="115" t="s">
        <v>309</v>
      </c>
      <c r="E166" s="115" t="s">
        <v>2</v>
      </c>
      <c r="F166" s="113" t="s">
        <v>297</v>
      </c>
      <c r="G166" s="115" t="s">
        <v>295</v>
      </c>
    </row>
    <row r="167" spans="1:7">
      <c r="A167" s="8" t="s">
        <v>102</v>
      </c>
      <c r="B167" s="16">
        <v>0.2</v>
      </c>
      <c r="C167" s="18" t="s">
        <v>103</v>
      </c>
      <c r="D167" s="20"/>
      <c r="E167" s="131"/>
      <c r="F167" s="10">
        <f>B167*E167</f>
        <v>0</v>
      </c>
      <c r="G167" s="132"/>
    </row>
    <row r="168" spans="1:7" ht="58.5" customHeight="1">
      <c r="A168" s="15" t="s">
        <v>104</v>
      </c>
      <c r="B168" s="16">
        <v>0.1</v>
      </c>
      <c r="C168" s="42" t="s">
        <v>105</v>
      </c>
      <c r="D168" s="20"/>
      <c r="E168" s="131"/>
      <c r="F168" s="10">
        <f t="shared" ref="F168:F170" si="16">B168*E168</f>
        <v>0</v>
      </c>
      <c r="G168" s="132"/>
    </row>
    <row r="169" spans="1:7">
      <c r="A169" s="15" t="s">
        <v>106</v>
      </c>
      <c r="B169" s="16">
        <v>0.05</v>
      </c>
      <c r="C169" s="18" t="s">
        <v>107</v>
      </c>
      <c r="D169" s="20"/>
      <c r="E169" s="131"/>
      <c r="F169" s="10">
        <f t="shared" si="16"/>
        <v>0</v>
      </c>
      <c r="G169" s="132"/>
    </row>
    <row r="170" spans="1:7">
      <c r="A170" s="15" t="s">
        <v>108</v>
      </c>
      <c r="B170" s="16">
        <v>0.05</v>
      </c>
      <c r="C170" s="18" t="s">
        <v>107</v>
      </c>
      <c r="D170" s="20"/>
      <c r="E170" s="131"/>
      <c r="F170" s="10">
        <f t="shared" si="16"/>
        <v>0</v>
      </c>
      <c r="G170" s="132"/>
    </row>
    <row r="171" spans="1:7" s="25" customFormat="1">
      <c r="A171" s="15"/>
      <c r="B171" s="21"/>
      <c r="C171" s="18"/>
      <c r="D171" s="20"/>
      <c r="E171" s="41" t="s">
        <v>184</v>
      </c>
      <c r="F171" s="41">
        <f>SUM(F167:F170)</f>
        <v>0</v>
      </c>
      <c r="G171" s="10"/>
    </row>
    <row r="172" spans="1:7" ht="30">
      <c r="A172" s="112" t="s">
        <v>255</v>
      </c>
      <c r="B172" s="113" t="s">
        <v>185</v>
      </c>
      <c r="C172" s="118" t="s">
        <v>1</v>
      </c>
      <c r="D172" s="115" t="s">
        <v>309</v>
      </c>
      <c r="E172" s="115" t="s">
        <v>2</v>
      </c>
      <c r="F172" s="113" t="s">
        <v>297</v>
      </c>
      <c r="G172" s="115" t="s">
        <v>295</v>
      </c>
    </row>
    <row r="173" spans="1:7" ht="30">
      <c r="A173" s="19" t="s">
        <v>110</v>
      </c>
      <c r="B173" s="10">
        <v>2</v>
      </c>
      <c r="C173" s="4" t="s">
        <v>111</v>
      </c>
      <c r="D173" s="10"/>
      <c r="E173" s="89"/>
      <c r="F173" s="4">
        <f>B173*E173</f>
        <v>0</v>
      </c>
      <c r="G173" s="132"/>
    </row>
    <row r="174" spans="1:7" ht="30">
      <c r="A174" s="19" t="s">
        <v>112</v>
      </c>
      <c r="B174" s="10">
        <v>1</v>
      </c>
      <c r="C174" s="4" t="s">
        <v>111</v>
      </c>
      <c r="D174" s="10"/>
      <c r="E174" s="89"/>
      <c r="F174" s="4">
        <f t="shared" ref="F174:F175" si="17">B174*E174</f>
        <v>0</v>
      </c>
      <c r="G174" s="132"/>
    </row>
    <row r="175" spans="1:7">
      <c r="A175" s="19" t="s">
        <v>113</v>
      </c>
      <c r="B175" s="10">
        <v>1</v>
      </c>
      <c r="C175" s="4" t="s">
        <v>111</v>
      </c>
      <c r="D175" s="10"/>
      <c r="E175" s="89"/>
      <c r="F175" s="4">
        <f t="shared" si="17"/>
        <v>0</v>
      </c>
      <c r="G175" s="132"/>
    </row>
    <row r="176" spans="1:7" s="25" customFormat="1">
      <c r="A176" s="19"/>
      <c r="B176" s="10"/>
      <c r="C176" s="4"/>
      <c r="D176" s="10"/>
      <c r="E176" s="30" t="s">
        <v>184</v>
      </c>
      <c r="F176" s="30">
        <f>SUM(F173:F175)</f>
        <v>0</v>
      </c>
      <c r="G176" s="10"/>
    </row>
    <row r="177" spans="1:7" ht="30">
      <c r="A177" s="112" t="s">
        <v>256</v>
      </c>
      <c r="B177" s="113" t="s">
        <v>185</v>
      </c>
      <c r="C177" s="118" t="s">
        <v>1</v>
      </c>
      <c r="D177" s="115" t="s">
        <v>309</v>
      </c>
      <c r="E177" s="115" t="s">
        <v>2</v>
      </c>
      <c r="F177" s="113" t="s">
        <v>297</v>
      </c>
      <c r="G177" s="115" t="s">
        <v>295</v>
      </c>
    </row>
    <row r="178" spans="1:7">
      <c r="A178" s="11" t="s">
        <v>200</v>
      </c>
      <c r="B178" s="20">
        <v>1.5</v>
      </c>
      <c r="C178" s="10" t="s">
        <v>19</v>
      </c>
      <c r="D178" s="11"/>
      <c r="E178" s="89"/>
      <c r="F178" s="10">
        <f>B178*E178</f>
        <v>0</v>
      </c>
      <c r="G178" s="132"/>
    </row>
    <row r="179" spans="1:7">
      <c r="A179" s="11" t="s">
        <v>201</v>
      </c>
      <c r="B179" s="20">
        <v>1</v>
      </c>
      <c r="C179" s="10" t="s">
        <v>19</v>
      </c>
      <c r="D179" s="11"/>
      <c r="E179" s="89"/>
      <c r="F179" s="10">
        <f t="shared" ref="F179:F181" si="18">B179*E179</f>
        <v>0</v>
      </c>
      <c r="G179" s="132"/>
    </row>
    <row r="180" spans="1:7">
      <c r="A180" s="11" t="s">
        <v>202</v>
      </c>
      <c r="B180" s="20">
        <v>0.5</v>
      </c>
      <c r="C180" s="10" t="s">
        <v>19</v>
      </c>
      <c r="D180" s="11"/>
      <c r="E180" s="89"/>
      <c r="F180" s="10">
        <f t="shared" si="18"/>
        <v>0</v>
      </c>
      <c r="G180" s="132"/>
    </row>
    <row r="181" spans="1:7">
      <c r="A181" s="11" t="s">
        <v>203</v>
      </c>
      <c r="B181" s="20">
        <v>0.25</v>
      </c>
      <c r="C181" s="10" t="s">
        <v>19</v>
      </c>
      <c r="D181" s="11"/>
      <c r="E181" s="89"/>
      <c r="F181" s="10">
        <f t="shared" si="18"/>
        <v>0</v>
      </c>
      <c r="G181" s="132"/>
    </row>
    <row r="182" spans="1:7">
      <c r="A182" s="11"/>
      <c r="B182" s="11"/>
      <c r="C182" s="11"/>
      <c r="D182" s="11"/>
      <c r="E182" s="30" t="s">
        <v>184</v>
      </c>
      <c r="F182" s="30">
        <f>SUM(F178:F181)</f>
        <v>0</v>
      </c>
      <c r="G182" s="10"/>
    </row>
    <row r="183" spans="1:7" s="25" customFormat="1" ht="46.5" customHeight="1">
      <c r="A183" s="126" t="s">
        <v>257</v>
      </c>
      <c r="B183" s="121" t="s">
        <v>185</v>
      </c>
      <c r="C183" s="122" t="s">
        <v>1</v>
      </c>
      <c r="D183" s="115" t="s">
        <v>309</v>
      </c>
      <c r="E183" s="127" t="s">
        <v>2</v>
      </c>
      <c r="F183" s="121" t="s">
        <v>297</v>
      </c>
      <c r="G183" s="115" t="s">
        <v>295</v>
      </c>
    </row>
    <row r="184" spans="1:7" s="25" customFormat="1" ht="21" customHeight="1">
      <c r="A184" s="63" t="s">
        <v>269</v>
      </c>
      <c r="B184" s="64">
        <v>0.1</v>
      </c>
      <c r="C184" s="60" t="s">
        <v>226</v>
      </c>
      <c r="D184" s="61"/>
      <c r="E184" s="109"/>
      <c r="F184" s="65">
        <f t="shared" ref="F184:F191" si="19">B184*E184</f>
        <v>0</v>
      </c>
      <c r="G184" s="132"/>
    </row>
    <row r="185" spans="1:7" s="25" customFormat="1" ht="30">
      <c r="A185" s="78" t="s">
        <v>279</v>
      </c>
      <c r="B185" s="79">
        <v>0.5</v>
      </c>
      <c r="C185" s="80" t="s">
        <v>280</v>
      </c>
      <c r="D185" s="76"/>
      <c r="E185" s="109"/>
      <c r="F185" s="65">
        <f t="shared" si="19"/>
        <v>0</v>
      </c>
      <c r="G185" s="132"/>
    </row>
    <row r="186" spans="1:7" s="25" customFormat="1" ht="36" customHeight="1">
      <c r="A186" s="66" t="s">
        <v>270</v>
      </c>
      <c r="B186" s="67">
        <v>2</v>
      </c>
      <c r="C186" s="77" t="s">
        <v>227</v>
      </c>
      <c r="D186" s="61"/>
      <c r="E186" s="109"/>
      <c r="F186" s="65">
        <f t="shared" si="19"/>
        <v>0</v>
      </c>
      <c r="G186" s="132"/>
    </row>
    <row r="187" spans="1:7" s="25" customFormat="1" ht="35.25" customHeight="1">
      <c r="A187" s="63" t="s">
        <v>271</v>
      </c>
      <c r="B187" s="64">
        <v>1.5</v>
      </c>
      <c r="C187" s="60" t="s">
        <v>227</v>
      </c>
      <c r="D187" s="61"/>
      <c r="E187" s="109"/>
      <c r="F187" s="65">
        <f t="shared" si="19"/>
        <v>0</v>
      </c>
      <c r="G187" s="132"/>
    </row>
    <row r="188" spans="1:7" s="25" customFormat="1" ht="30">
      <c r="A188" s="63" t="s">
        <v>272</v>
      </c>
      <c r="B188" s="64">
        <v>1</v>
      </c>
      <c r="C188" s="60" t="s">
        <v>227</v>
      </c>
      <c r="D188" s="61"/>
      <c r="E188" s="109"/>
      <c r="F188" s="65">
        <f t="shared" si="19"/>
        <v>0</v>
      </c>
      <c r="G188" s="132"/>
    </row>
    <row r="189" spans="1:7" s="25" customFormat="1" ht="34.5" customHeight="1">
      <c r="A189" s="63" t="s">
        <v>273</v>
      </c>
      <c r="B189" s="64">
        <v>1</v>
      </c>
      <c r="C189" s="60" t="s">
        <v>228</v>
      </c>
      <c r="D189" s="61"/>
      <c r="E189" s="109"/>
      <c r="F189" s="65">
        <f t="shared" si="19"/>
        <v>0</v>
      </c>
      <c r="G189" s="132"/>
    </row>
    <row r="190" spans="1:7" s="25" customFormat="1" ht="35.25" customHeight="1">
      <c r="A190" s="63" t="s">
        <v>274</v>
      </c>
      <c r="B190" s="64">
        <v>0.75</v>
      </c>
      <c r="C190" s="60" t="s">
        <v>228</v>
      </c>
      <c r="D190" s="61"/>
      <c r="E190" s="109"/>
      <c r="F190" s="65">
        <f t="shared" si="19"/>
        <v>0</v>
      </c>
      <c r="G190" s="132"/>
    </row>
    <row r="191" spans="1:7" s="25" customFormat="1" ht="37.5" customHeight="1">
      <c r="A191" s="63" t="s">
        <v>275</v>
      </c>
      <c r="B191" s="64">
        <v>0.5</v>
      </c>
      <c r="C191" s="60" t="s">
        <v>228</v>
      </c>
      <c r="D191" s="61"/>
      <c r="E191" s="109"/>
      <c r="F191" s="65">
        <f t="shared" si="19"/>
        <v>0</v>
      </c>
      <c r="G191" s="132"/>
    </row>
    <row r="192" spans="1:7" s="25" customFormat="1" ht="18" customHeight="1">
      <c r="A192" s="66"/>
      <c r="B192" s="67"/>
      <c r="C192" s="68"/>
      <c r="D192" s="62"/>
      <c r="E192" s="30" t="s">
        <v>184</v>
      </c>
      <c r="F192" s="30">
        <f>SUM(F184:F191)</f>
        <v>0</v>
      </c>
    </row>
    <row r="193" spans="1:7" s="25" customFormat="1" ht="18.75" customHeight="1">
      <c r="A193" s="95" t="s">
        <v>204</v>
      </c>
      <c r="B193" s="96">
        <f>IF(SUM(F165+F171+F176+F182+F192)&gt;F159,F159,SUM(F165+F171+F176+F182+F192))</f>
        <v>0</v>
      </c>
      <c r="C193"/>
      <c r="D193"/>
      <c r="E193"/>
      <c r="F193"/>
    </row>
    <row r="194" spans="1:7" s="25" customFormat="1" ht="16.5" customHeight="1">
      <c r="A194"/>
      <c r="B194"/>
      <c r="C194"/>
      <c r="D194"/>
      <c r="E194"/>
      <c r="F194"/>
    </row>
    <row r="195" spans="1:7" s="25" customFormat="1" ht="37.5" customHeight="1">
      <c r="A195" s="148" t="s">
        <v>318</v>
      </c>
      <c r="B195" s="149"/>
      <c r="C195" s="149"/>
      <c r="D195" s="149"/>
      <c r="E195" s="150"/>
      <c r="F195" s="101">
        <v>50</v>
      </c>
      <c r="G195" s="11"/>
    </row>
    <row r="196" spans="1:7" s="25" customFormat="1" ht="30">
      <c r="A196" s="112" t="s">
        <v>283</v>
      </c>
      <c r="B196" s="113" t="s">
        <v>185</v>
      </c>
      <c r="C196" s="118" t="s">
        <v>1</v>
      </c>
      <c r="D196" s="115" t="s">
        <v>309</v>
      </c>
      <c r="E196" s="115" t="s">
        <v>2</v>
      </c>
      <c r="F196" s="113" t="s">
        <v>297</v>
      </c>
      <c r="G196" s="115" t="s">
        <v>295</v>
      </c>
    </row>
    <row r="197" spans="1:7" s="25" customFormat="1" ht="30">
      <c r="A197" s="26" t="s">
        <v>276</v>
      </c>
      <c r="B197" s="4">
        <v>0.1</v>
      </c>
      <c r="C197" s="7" t="s">
        <v>114</v>
      </c>
      <c r="D197" s="20"/>
      <c r="E197" s="89"/>
      <c r="F197" s="10">
        <f>B197*E197</f>
        <v>0</v>
      </c>
      <c r="G197" s="132"/>
    </row>
    <row r="198" spans="1:7" ht="30">
      <c r="A198" s="19" t="s">
        <v>115</v>
      </c>
      <c r="B198" s="10">
        <v>0.3</v>
      </c>
      <c r="C198" s="7" t="s">
        <v>114</v>
      </c>
      <c r="D198" s="20"/>
      <c r="E198" s="89"/>
      <c r="F198" s="10">
        <f t="shared" ref="F198:F200" si="20">B198*E198</f>
        <v>0</v>
      </c>
      <c r="G198" s="132"/>
    </row>
    <row r="199" spans="1:7" ht="30">
      <c r="A199" s="24" t="s">
        <v>116</v>
      </c>
      <c r="B199" s="10">
        <v>0.3</v>
      </c>
      <c r="C199" s="47" t="s">
        <v>114</v>
      </c>
      <c r="D199" s="20"/>
      <c r="E199" s="89"/>
      <c r="F199" s="10">
        <f t="shared" si="20"/>
        <v>0</v>
      </c>
      <c r="G199" s="132"/>
    </row>
    <row r="200" spans="1:7" ht="28.5" customHeight="1">
      <c r="A200" s="46" t="s">
        <v>205</v>
      </c>
      <c r="B200" s="10">
        <v>0.4</v>
      </c>
      <c r="C200" s="7" t="s">
        <v>114</v>
      </c>
      <c r="D200" s="20"/>
      <c r="E200" s="89"/>
      <c r="F200" s="10">
        <f t="shared" si="20"/>
        <v>0</v>
      </c>
      <c r="G200" s="132"/>
    </row>
    <row r="201" spans="1:7">
      <c r="A201" s="25"/>
      <c r="B201" s="25"/>
      <c r="C201" s="25"/>
      <c r="D201" s="10"/>
      <c r="E201" s="30" t="s">
        <v>184</v>
      </c>
      <c r="F201" s="30">
        <f>SUM(F197:F200)</f>
        <v>0</v>
      </c>
    </row>
    <row r="202" spans="1:7" ht="15.75">
      <c r="A202" s="86" t="s">
        <v>207</v>
      </c>
      <c r="B202" s="94">
        <f>IF(SUM(F197+F198+F199+F200)&gt;F195,F195,SUM(F197+F198+F199+F200))</f>
        <v>0</v>
      </c>
    </row>
    <row r="203" spans="1:7" s="25" customFormat="1">
      <c r="A203"/>
      <c r="B203"/>
      <c r="C203"/>
      <c r="D203"/>
      <c r="E203"/>
      <c r="F203"/>
    </row>
    <row r="204" spans="1:7" ht="38.25" customHeight="1">
      <c r="A204" s="142" t="s">
        <v>208</v>
      </c>
      <c r="B204" s="143"/>
      <c r="C204" s="143"/>
      <c r="D204" s="143"/>
      <c r="E204" s="144"/>
      <c r="F204" s="100">
        <v>50</v>
      </c>
      <c r="G204" s="11"/>
    </row>
    <row r="205" spans="1:7" ht="30">
      <c r="A205" s="119" t="s">
        <v>118</v>
      </c>
      <c r="B205" s="113" t="s">
        <v>185</v>
      </c>
      <c r="C205" s="118" t="s">
        <v>1</v>
      </c>
      <c r="D205" s="115" t="s">
        <v>309</v>
      </c>
      <c r="E205" s="115" t="s">
        <v>2</v>
      </c>
      <c r="F205" s="113" t="s">
        <v>297</v>
      </c>
      <c r="G205" s="115" t="s">
        <v>295</v>
      </c>
    </row>
    <row r="206" spans="1:7" ht="30">
      <c r="A206" s="49" t="s">
        <v>209</v>
      </c>
      <c r="B206" s="48">
        <v>0.25</v>
      </c>
      <c r="C206" s="48" t="s">
        <v>119</v>
      </c>
      <c r="D206" s="48">
        <v>5</v>
      </c>
      <c r="E206" s="89"/>
      <c r="F206" s="48">
        <f>IF(B206*E206&gt;D206,D206,B206*E206)</f>
        <v>0</v>
      </c>
      <c r="G206" s="132"/>
    </row>
    <row r="207" spans="1:7">
      <c r="A207" s="49"/>
      <c r="B207" s="48"/>
      <c r="C207" s="48"/>
      <c r="D207" s="48"/>
      <c r="E207" s="30" t="s">
        <v>184</v>
      </c>
      <c r="F207" s="30">
        <f>F206</f>
        <v>0</v>
      </c>
      <c r="G207" s="11"/>
    </row>
    <row r="208" spans="1:7" ht="30">
      <c r="A208" s="112" t="s">
        <v>120</v>
      </c>
      <c r="B208" s="113" t="s">
        <v>185</v>
      </c>
      <c r="C208" s="118" t="s">
        <v>1</v>
      </c>
      <c r="D208" s="115" t="s">
        <v>309</v>
      </c>
      <c r="E208" s="115" t="s">
        <v>2</v>
      </c>
      <c r="F208" s="113" t="s">
        <v>297</v>
      </c>
      <c r="G208" s="115" t="s">
        <v>295</v>
      </c>
    </row>
    <row r="209" spans="1:7" ht="33.75" customHeight="1">
      <c r="A209" s="45" t="s">
        <v>210</v>
      </c>
      <c r="B209" s="48">
        <v>1</v>
      </c>
      <c r="C209" s="48" t="s">
        <v>119</v>
      </c>
      <c r="D209" s="48">
        <v>10</v>
      </c>
      <c r="E209" s="89"/>
      <c r="F209" s="48">
        <f>IF(B209*E209&gt;D209,D209,B209*E209)</f>
        <v>0</v>
      </c>
      <c r="G209" s="132"/>
    </row>
    <row r="210" spans="1:7">
      <c r="A210" s="8"/>
      <c r="B210" s="10"/>
      <c r="C210" s="10"/>
      <c r="D210" s="10"/>
      <c r="E210" s="30" t="s">
        <v>184</v>
      </c>
      <c r="F210" s="30">
        <f>F209</f>
        <v>0</v>
      </c>
      <c r="G210" s="11"/>
    </row>
    <row r="211" spans="1:7" ht="30">
      <c r="A211" s="119" t="s">
        <v>121</v>
      </c>
      <c r="B211" s="113" t="s">
        <v>185</v>
      </c>
      <c r="C211" s="118" t="s">
        <v>1</v>
      </c>
      <c r="D211" s="115" t="s">
        <v>309</v>
      </c>
      <c r="E211" s="115" t="s">
        <v>2</v>
      </c>
      <c r="F211" s="113" t="s">
        <v>297</v>
      </c>
      <c r="G211" s="115" t="s">
        <v>295</v>
      </c>
    </row>
    <row r="212" spans="1:7" ht="30">
      <c r="A212" s="49" t="s">
        <v>211</v>
      </c>
      <c r="B212" s="48">
        <v>2</v>
      </c>
      <c r="C212" s="48" t="s">
        <v>119</v>
      </c>
      <c r="D212" s="48">
        <v>10</v>
      </c>
      <c r="E212" s="89"/>
      <c r="F212" s="48">
        <f>IF(B212*E212&gt;D212,D212,B212*E212)</f>
        <v>0</v>
      </c>
      <c r="G212" s="132"/>
    </row>
    <row r="213" spans="1:7">
      <c r="A213" s="24"/>
      <c r="B213" s="10"/>
      <c r="C213" s="10"/>
      <c r="D213" s="10"/>
      <c r="E213" s="30" t="s">
        <v>184</v>
      </c>
      <c r="F213" s="30">
        <f>F212</f>
        <v>0</v>
      </c>
      <c r="G213" s="11"/>
    </row>
    <row r="214" spans="1:7" ht="48" customHeight="1">
      <c r="A214" s="119" t="s">
        <v>298</v>
      </c>
      <c r="B214" s="113" t="s">
        <v>185</v>
      </c>
      <c r="C214" s="118" t="s">
        <v>1</v>
      </c>
      <c r="D214" s="115" t="s">
        <v>309</v>
      </c>
      <c r="E214" s="115" t="s">
        <v>2</v>
      </c>
      <c r="F214" s="113" t="s">
        <v>297</v>
      </c>
      <c r="G214" s="115" t="s">
        <v>295</v>
      </c>
    </row>
    <row r="215" spans="1:7" ht="45">
      <c r="A215" s="49" t="s">
        <v>212</v>
      </c>
      <c r="B215" s="48">
        <v>2.5</v>
      </c>
      <c r="C215" s="48" t="s">
        <v>119</v>
      </c>
      <c r="D215" s="48">
        <v>10</v>
      </c>
      <c r="E215" s="89"/>
      <c r="F215" s="48">
        <f>IF(B215*E215&gt;D215,D215,B215*E215)</f>
        <v>0</v>
      </c>
      <c r="G215" s="132"/>
    </row>
    <row r="216" spans="1:7">
      <c r="A216" s="24"/>
      <c r="B216" s="10"/>
      <c r="C216" s="10"/>
      <c r="D216" s="10"/>
      <c r="E216" s="30" t="s">
        <v>184</v>
      </c>
      <c r="F216" s="30">
        <f>F215</f>
        <v>0</v>
      </c>
      <c r="G216" s="11"/>
    </row>
    <row r="217" spans="1:7" s="25" customFormat="1" ht="45">
      <c r="A217" s="119" t="s">
        <v>299</v>
      </c>
      <c r="B217" s="113" t="s">
        <v>185</v>
      </c>
      <c r="C217" s="118" t="s">
        <v>1</v>
      </c>
      <c r="D217" s="115" t="s">
        <v>309</v>
      </c>
      <c r="E217" s="115" t="s">
        <v>2</v>
      </c>
      <c r="F217" s="113" t="s">
        <v>297</v>
      </c>
      <c r="G217" s="115" t="s">
        <v>295</v>
      </c>
    </row>
    <row r="218" spans="1:7" ht="45">
      <c r="A218" s="49" t="s">
        <v>213</v>
      </c>
      <c r="B218" s="48">
        <v>3.5</v>
      </c>
      <c r="C218" s="48" t="s">
        <v>119</v>
      </c>
      <c r="D218" s="48">
        <v>14</v>
      </c>
      <c r="E218" s="89"/>
      <c r="F218" s="48">
        <f>IF(B218*E218&gt;D218,D218,B218*E218)</f>
        <v>0</v>
      </c>
      <c r="G218" s="132"/>
    </row>
    <row r="219" spans="1:7" s="25" customFormat="1">
      <c r="A219" s="24"/>
      <c r="B219" s="10"/>
      <c r="C219" s="10"/>
      <c r="D219" s="10"/>
      <c r="E219" s="30" t="s">
        <v>184</v>
      </c>
      <c r="F219" s="30">
        <f>F218</f>
        <v>0</v>
      </c>
      <c r="G219" s="11"/>
    </row>
    <row r="220" spans="1:7" ht="60">
      <c r="A220" s="119" t="s">
        <v>300</v>
      </c>
      <c r="B220" s="113" t="s">
        <v>185</v>
      </c>
      <c r="C220" s="118" t="s">
        <v>1</v>
      </c>
      <c r="D220" s="115" t="s">
        <v>309</v>
      </c>
      <c r="E220" s="115" t="s">
        <v>2</v>
      </c>
      <c r="F220" s="113" t="s">
        <v>297</v>
      </c>
      <c r="G220" s="115" t="s">
        <v>295</v>
      </c>
    </row>
    <row r="221" spans="1:7" ht="48.75" customHeight="1">
      <c r="A221" s="49" t="s">
        <v>214</v>
      </c>
      <c r="B221" s="48">
        <v>5</v>
      </c>
      <c r="C221" s="48" t="s">
        <v>119</v>
      </c>
      <c r="D221" s="48">
        <v>20</v>
      </c>
      <c r="E221" s="89"/>
      <c r="F221" s="48">
        <f>IF(B221*E221&gt;D221,D221,B221*E221)</f>
        <v>0</v>
      </c>
      <c r="G221" s="132"/>
    </row>
    <row r="222" spans="1:7" s="25" customFormat="1" ht="17.25" customHeight="1">
      <c r="A222"/>
      <c r="B222"/>
      <c r="C222"/>
      <c r="D222"/>
      <c r="E222" s="30" t="s">
        <v>184</v>
      </c>
      <c r="F222" s="30">
        <f>F221</f>
        <v>0</v>
      </c>
    </row>
    <row r="223" spans="1:7" ht="15.75">
      <c r="A223" s="86" t="s">
        <v>215</v>
      </c>
      <c r="B223" s="94">
        <f>IF(SUM(F207+F210+F213+F216+F219+F222)&gt;F204,F204,SUM(F207+F210+F213+F216+F219+F222))</f>
        <v>0</v>
      </c>
    </row>
    <row r="224" spans="1:7" ht="20.25" customHeight="1"/>
    <row r="225" spans="1:7" s="25" customFormat="1" ht="35.25" customHeight="1">
      <c r="A225" s="148" t="s">
        <v>216</v>
      </c>
      <c r="B225" s="149"/>
      <c r="C225" s="149"/>
      <c r="D225" s="149"/>
      <c r="E225" s="150"/>
      <c r="F225" s="101">
        <v>50</v>
      </c>
      <c r="G225" s="11"/>
    </row>
    <row r="226" spans="1:7" ht="30">
      <c r="A226" s="112" t="s">
        <v>122</v>
      </c>
      <c r="B226" s="113" t="s">
        <v>185</v>
      </c>
      <c r="C226" s="118" t="s">
        <v>1</v>
      </c>
      <c r="D226" s="115" t="s">
        <v>309</v>
      </c>
      <c r="E226" s="115" t="s">
        <v>2</v>
      </c>
      <c r="F226" s="113" t="s">
        <v>297</v>
      </c>
      <c r="G226" s="115" t="s">
        <v>295</v>
      </c>
    </row>
    <row r="227" spans="1:7" ht="34.5" customHeight="1">
      <c r="A227" s="15" t="s">
        <v>123</v>
      </c>
      <c r="B227" s="21">
        <v>0.25</v>
      </c>
      <c r="C227" s="21" t="s">
        <v>124</v>
      </c>
      <c r="D227" s="21"/>
      <c r="E227" s="108"/>
      <c r="F227" s="16">
        <f>B227*E227</f>
        <v>0</v>
      </c>
      <c r="G227" s="132"/>
    </row>
    <row r="228" spans="1:7" s="25" customFormat="1" ht="36.75" customHeight="1">
      <c r="A228" s="15" t="s">
        <v>125</v>
      </c>
      <c r="B228" s="21">
        <v>0.5</v>
      </c>
      <c r="C228" s="21" t="s">
        <v>124</v>
      </c>
      <c r="D228" s="21"/>
      <c r="E228" s="108"/>
      <c r="F228" s="16">
        <f t="shared" ref="F228:F236" si="21">B228*E228</f>
        <v>0</v>
      </c>
      <c r="G228" s="132"/>
    </row>
    <row r="229" spans="1:7" ht="34.5" customHeight="1">
      <c r="A229" s="15" t="s">
        <v>126</v>
      </c>
      <c r="B229" s="21">
        <v>1</v>
      </c>
      <c r="C229" s="21" t="s">
        <v>124</v>
      </c>
      <c r="D229" s="21"/>
      <c r="E229" s="108"/>
      <c r="F229" s="16">
        <f t="shared" si="21"/>
        <v>0</v>
      </c>
      <c r="G229" s="132"/>
    </row>
    <row r="230" spans="1:7" ht="36.75" customHeight="1">
      <c r="A230" s="15" t="s">
        <v>127</v>
      </c>
      <c r="B230" s="21">
        <v>2</v>
      </c>
      <c r="C230" s="21" t="s">
        <v>124</v>
      </c>
      <c r="D230" s="21"/>
      <c r="E230" s="108"/>
      <c r="F230" s="16">
        <f t="shared" si="21"/>
        <v>0</v>
      </c>
      <c r="G230" s="132"/>
    </row>
    <row r="231" spans="1:7" s="25" customFormat="1" ht="30">
      <c r="A231" s="15" t="s">
        <v>128</v>
      </c>
      <c r="B231" s="21">
        <v>4</v>
      </c>
      <c r="C231" s="21" t="s">
        <v>124</v>
      </c>
      <c r="D231" s="21"/>
      <c r="E231" s="108"/>
      <c r="F231" s="16">
        <f t="shared" si="21"/>
        <v>0</v>
      </c>
      <c r="G231" s="132"/>
    </row>
    <row r="232" spans="1:7" ht="30">
      <c r="A232" s="15" t="s">
        <v>129</v>
      </c>
      <c r="B232" s="21">
        <v>0.5</v>
      </c>
      <c r="C232" s="21" t="s">
        <v>124</v>
      </c>
      <c r="D232" s="21"/>
      <c r="E232" s="108"/>
      <c r="F232" s="16">
        <f t="shared" si="21"/>
        <v>0</v>
      </c>
      <c r="G232" s="132"/>
    </row>
    <row r="233" spans="1:7" ht="30">
      <c r="A233" s="15" t="s">
        <v>130</v>
      </c>
      <c r="B233" s="21">
        <v>1</v>
      </c>
      <c r="C233" s="21" t="s">
        <v>124</v>
      </c>
      <c r="D233" s="21"/>
      <c r="E233" s="108"/>
      <c r="F233" s="16">
        <f t="shared" si="21"/>
        <v>0</v>
      </c>
      <c r="G233" s="132"/>
    </row>
    <row r="234" spans="1:7" ht="30">
      <c r="A234" s="15" t="s">
        <v>131</v>
      </c>
      <c r="B234" s="21">
        <v>2</v>
      </c>
      <c r="C234" s="21" t="s">
        <v>124</v>
      </c>
      <c r="D234" s="21"/>
      <c r="E234" s="108"/>
      <c r="F234" s="16">
        <f t="shared" si="21"/>
        <v>0</v>
      </c>
      <c r="G234" s="132"/>
    </row>
    <row r="235" spans="1:7" ht="30" customHeight="1">
      <c r="A235" s="15" t="s">
        <v>132</v>
      </c>
      <c r="B235" s="21">
        <v>4</v>
      </c>
      <c r="C235" s="21" t="s">
        <v>124</v>
      </c>
      <c r="D235" s="21"/>
      <c r="E235" s="108"/>
      <c r="F235" s="16">
        <f t="shared" si="21"/>
        <v>0</v>
      </c>
      <c r="G235" s="132"/>
    </row>
    <row r="236" spans="1:7" ht="30">
      <c r="A236" s="15" t="s">
        <v>133</v>
      </c>
      <c r="B236" s="20">
        <v>8</v>
      </c>
      <c r="C236" s="21" t="s">
        <v>124</v>
      </c>
      <c r="D236" s="21"/>
      <c r="E236" s="108"/>
      <c r="F236" s="16">
        <f t="shared" si="21"/>
        <v>0</v>
      </c>
      <c r="G236" s="132"/>
    </row>
    <row r="237" spans="1:7" ht="24.75" customHeight="1">
      <c r="A237" s="15"/>
      <c r="B237" s="22"/>
      <c r="C237" s="21"/>
      <c r="D237" s="21"/>
      <c r="E237" s="30" t="s">
        <v>184</v>
      </c>
      <c r="F237" s="30">
        <f>SUM(F227:F236)</f>
        <v>0</v>
      </c>
      <c r="G237" s="129"/>
    </row>
    <row r="238" spans="1:7" ht="50.25" customHeight="1">
      <c r="A238" s="112" t="s">
        <v>134</v>
      </c>
      <c r="B238" s="113" t="s">
        <v>185</v>
      </c>
      <c r="C238" s="118" t="s">
        <v>1</v>
      </c>
      <c r="D238" s="115" t="s">
        <v>309</v>
      </c>
      <c r="E238" s="115" t="s">
        <v>2</v>
      </c>
      <c r="F238" s="113" t="s">
        <v>297</v>
      </c>
      <c r="G238" s="115" t="s">
        <v>295</v>
      </c>
    </row>
    <row r="239" spans="1:7" ht="24.75" customHeight="1">
      <c r="A239" s="8" t="s">
        <v>135</v>
      </c>
      <c r="B239" s="4">
        <v>0.1</v>
      </c>
      <c r="C239" s="4" t="s">
        <v>124</v>
      </c>
      <c r="D239" s="4"/>
      <c r="E239" s="89"/>
      <c r="F239" s="4">
        <f>B239*E239</f>
        <v>0</v>
      </c>
      <c r="G239" s="132"/>
    </row>
    <row r="240" spans="1:7" ht="23.25" customHeight="1">
      <c r="A240" s="8" t="s">
        <v>136</v>
      </c>
      <c r="B240" s="4">
        <v>0.2</v>
      </c>
      <c r="C240" s="4" t="s">
        <v>124</v>
      </c>
      <c r="D240" s="4"/>
      <c r="E240" s="89"/>
      <c r="F240" s="27">
        <f t="shared" ref="F240:F243" si="22">B240*E240</f>
        <v>0</v>
      </c>
      <c r="G240" s="132"/>
    </row>
    <row r="241" spans="1:7" ht="27" customHeight="1">
      <c r="A241" s="11" t="s">
        <v>137</v>
      </c>
      <c r="B241" s="20">
        <v>0.3</v>
      </c>
      <c r="C241" s="4" t="s">
        <v>124</v>
      </c>
      <c r="D241" s="4"/>
      <c r="E241" s="89"/>
      <c r="F241" s="27">
        <f t="shared" si="22"/>
        <v>0</v>
      </c>
      <c r="G241" s="132"/>
    </row>
    <row r="242" spans="1:7" ht="23.25" customHeight="1">
      <c r="A242" s="13" t="s">
        <v>138</v>
      </c>
      <c r="B242" s="4">
        <v>0.2</v>
      </c>
      <c r="C242" s="4" t="s">
        <v>124</v>
      </c>
      <c r="D242" s="4"/>
      <c r="E242" s="89"/>
      <c r="F242" s="27">
        <f t="shared" si="22"/>
        <v>0</v>
      </c>
      <c r="G242" s="132"/>
    </row>
    <row r="243" spans="1:7" ht="26.25" customHeight="1">
      <c r="A243" s="11" t="s">
        <v>139</v>
      </c>
      <c r="B243" s="20">
        <v>0.2</v>
      </c>
      <c r="C243" s="4" t="s">
        <v>124</v>
      </c>
      <c r="D243" s="11"/>
      <c r="E243" s="89"/>
      <c r="F243" s="27">
        <f t="shared" si="22"/>
        <v>0</v>
      </c>
      <c r="G243" s="132"/>
    </row>
    <row r="244" spans="1:7" ht="18.75" customHeight="1">
      <c r="E244" s="30" t="s">
        <v>184</v>
      </c>
      <c r="F244" s="30">
        <f>SUM(F239:F243)</f>
        <v>0</v>
      </c>
    </row>
    <row r="245" spans="1:7" ht="25.5" customHeight="1">
      <c r="A245" s="97" t="s">
        <v>246</v>
      </c>
      <c r="B245" s="98">
        <f>IF(SUM(F237+F244)&gt;F225,F225,SUM(F237+F244))</f>
        <v>0</v>
      </c>
    </row>
    <row r="246" spans="1:7" s="25" customFormat="1" ht="21.75" customHeight="1">
      <c r="A246" s="84"/>
      <c r="B246" s="85"/>
      <c r="C246" s="69"/>
    </row>
    <row r="247" spans="1:7" ht="37.5" customHeight="1">
      <c r="A247" s="142" t="s">
        <v>282</v>
      </c>
      <c r="B247" s="143"/>
      <c r="C247" s="143"/>
      <c r="D247" s="143"/>
      <c r="E247" s="144"/>
      <c r="F247" s="102">
        <v>50</v>
      </c>
      <c r="G247" s="11"/>
    </row>
    <row r="248" spans="1:7" s="25" customFormat="1" ht="33.75" customHeight="1">
      <c r="A248" s="128" t="s">
        <v>284</v>
      </c>
      <c r="B248" s="113" t="s">
        <v>185</v>
      </c>
      <c r="C248" s="118" t="s">
        <v>1</v>
      </c>
      <c r="D248" s="115" t="s">
        <v>309</v>
      </c>
      <c r="E248" s="115" t="s">
        <v>2</v>
      </c>
      <c r="F248" s="113" t="s">
        <v>297</v>
      </c>
      <c r="G248" s="115" t="s">
        <v>295</v>
      </c>
    </row>
    <row r="249" spans="1:7" ht="45">
      <c r="A249" s="26" t="s">
        <v>292</v>
      </c>
      <c r="B249" s="27">
        <v>0.1</v>
      </c>
      <c r="C249" s="47" t="s">
        <v>206</v>
      </c>
      <c r="D249" s="10"/>
      <c r="E249" s="89"/>
      <c r="F249" s="10">
        <f>B249*E249</f>
        <v>0</v>
      </c>
      <c r="G249" s="132"/>
    </row>
    <row r="250" spans="1:7" ht="51" customHeight="1">
      <c r="A250" s="24" t="s">
        <v>293</v>
      </c>
      <c r="B250" s="10">
        <v>1</v>
      </c>
      <c r="C250" s="7" t="s">
        <v>117</v>
      </c>
      <c r="D250" s="10"/>
      <c r="E250" s="89"/>
      <c r="F250" s="10">
        <f>B250*E250</f>
        <v>0</v>
      </c>
      <c r="G250" s="132"/>
    </row>
    <row r="251" spans="1:7" s="25" customFormat="1" ht="21" customHeight="1">
      <c r="E251" s="30" t="s">
        <v>184</v>
      </c>
      <c r="F251" s="30">
        <f>SUM(F249:F250)</f>
        <v>0</v>
      </c>
    </row>
    <row r="252" spans="1:7" s="25" customFormat="1" ht="21" customHeight="1">
      <c r="A252" s="86" t="s">
        <v>247</v>
      </c>
      <c r="B252" s="94">
        <f>IF(SUM(F249+F250)&gt;F247,F247,SUM(F249+F250))</f>
        <v>0</v>
      </c>
    </row>
    <row r="253" spans="1:7" s="25" customFormat="1" ht="34.5" customHeight="1">
      <c r="A253" s="82"/>
      <c r="B253" s="83"/>
      <c r="C253" s="69"/>
      <c r="D253" s="69"/>
      <c r="E253" s="69"/>
      <c r="F253" s="69"/>
    </row>
    <row r="254" spans="1:7" s="25" customFormat="1" ht="36.75" customHeight="1">
      <c r="A254" s="142" t="s">
        <v>307</v>
      </c>
      <c r="B254" s="143"/>
      <c r="C254" s="143"/>
      <c r="D254" s="143"/>
      <c r="E254" s="144"/>
      <c r="F254" s="100">
        <v>50</v>
      </c>
      <c r="G254" s="11"/>
    </row>
    <row r="255" spans="1:7" s="25" customFormat="1" ht="30">
      <c r="A255" s="112" t="s">
        <v>140</v>
      </c>
      <c r="B255" s="113" t="s">
        <v>185</v>
      </c>
      <c r="C255" s="118" t="s">
        <v>1</v>
      </c>
      <c r="D255" s="115" t="s">
        <v>309</v>
      </c>
      <c r="E255" s="115" t="s">
        <v>2</v>
      </c>
      <c r="F255" s="113" t="s">
        <v>297</v>
      </c>
      <c r="G255" s="115" t="s">
        <v>295</v>
      </c>
    </row>
    <row r="256" spans="1:7" s="25" customFormat="1" ht="30">
      <c r="A256" s="15" t="s">
        <v>141</v>
      </c>
      <c r="B256" s="21">
        <v>0.65</v>
      </c>
      <c r="C256" s="18" t="s">
        <v>142</v>
      </c>
      <c r="D256" s="21"/>
      <c r="E256" s="108"/>
      <c r="F256" s="21">
        <f>B256*E256</f>
        <v>0</v>
      </c>
      <c r="G256" s="132"/>
    </row>
    <row r="257" spans="1:7" ht="30">
      <c r="A257" s="15" t="s">
        <v>143</v>
      </c>
      <c r="B257" s="21">
        <v>0.55000000000000004</v>
      </c>
      <c r="C257" s="18" t="s">
        <v>142</v>
      </c>
      <c r="D257" s="21"/>
      <c r="E257" s="108"/>
      <c r="F257" s="21">
        <f t="shared" ref="F257:F259" si="23">B257*E257</f>
        <v>0</v>
      </c>
      <c r="G257" s="132"/>
    </row>
    <row r="258" spans="1:7" ht="45">
      <c r="A258" s="15" t="s">
        <v>144</v>
      </c>
      <c r="B258" s="21">
        <v>0.45</v>
      </c>
      <c r="C258" s="18" t="s">
        <v>142</v>
      </c>
      <c r="D258" s="21"/>
      <c r="E258" s="108"/>
      <c r="F258" s="21">
        <f t="shared" si="23"/>
        <v>0</v>
      </c>
      <c r="G258" s="132"/>
    </row>
    <row r="259" spans="1:7" ht="30">
      <c r="A259" s="15" t="s">
        <v>145</v>
      </c>
      <c r="B259" s="21">
        <v>0.35</v>
      </c>
      <c r="C259" s="18" t="s">
        <v>142</v>
      </c>
      <c r="D259" s="21"/>
      <c r="E259" s="108"/>
      <c r="F259" s="21">
        <f t="shared" si="23"/>
        <v>0</v>
      </c>
      <c r="G259" s="132"/>
    </row>
    <row r="260" spans="1:7" ht="22.5" customHeight="1">
      <c r="A260" s="15"/>
      <c r="B260" s="21"/>
      <c r="C260" s="18"/>
      <c r="D260" s="21"/>
      <c r="E260" s="30" t="s">
        <v>184</v>
      </c>
      <c r="F260" s="30">
        <f>SUM(F256:F259)</f>
        <v>0</v>
      </c>
      <c r="G260" s="11"/>
    </row>
    <row r="261" spans="1:7" ht="30">
      <c r="A261" s="112" t="s">
        <v>146</v>
      </c>
      <c r="B261" s="113" t="s">
        <v>185</v>
      </c>
      <c r="C261" s="118" t="s">
        <v>1</v>
      </c>
      <c r="D261" s="115" t="s">
        <v>309</v>
      </c>
      <c r="E261" s="115" t="s">
        <v>2</v>
      </c>
      <c r="F261" s="113" t="s">
        <v>297</v>
      </c>
      <c r="G261" s="115" t="s">
        <v>295</v>
      </c>
    </row>
    <row r="262" spans="1:7" ht="75">
      <c r="A262" s="24" t="s">
        <v>240</v>
      </c>
      <c r="B262" s="27">
        <v>0.25</v>
      </c>
      <c r="C262" s="7" t="s">
        <v>142</v>
      </c>
      <c r="D262" s="10" t="s">
        <v>239</v>
      </c>
      <c r="E262" s="89"/>
      <c r="F262" s="27">
        <f>B262*E262</f>
        <v>0</v>
      </c>
      <c r="G262" s="132"/>
    </row>
    <row r="263" spans="1:7" s="69" customFormat="1" ht="36" customHeight="1">
      <c r="A263" s="24" t="s">
        <v>238</v>
      </c>
      <c r="B263" s="27">
        <v>0.15</v>
      </c>
      <c r="C263" s="7" t="s">
        <v>142</v>
      </c>
      <c r="D263" s="27"/>
      <c r="E263" s="89"/>
      <c r="F263" s="27">
        <f t="shared" ref="F263:F266" si="24">B263*E263</f>
        <v>0</v>
      </c>
      <c r="G263" s="132"/>
    </row>
    <row r="264" spans="1:7" ht="62.25" customHeight="1">
      <c r="A264" s="24" t="s">
        <v>242</v>
      </c>
      <c r="B264" s="27">
        <v>0.25</v>
      </c>
      <c r="C264" s="7" t="s">
        <v>142</v>
      </c>
      <c r="D264" s="27"/>
      <c r="E264" s="89"/>
      <c r="F264" s="27">
        <f t="shared" si="24"/>
        <v>0</v>
      </c>
      <c r="G264" s="132"/>
    </row>
    <row r="265" spans="1:7" ht="68.25" customHeight="1">
      <c r="A265" s="24" t="s">
        <v>237</v>
      </c>
      <c r="B265" s="27">
        <v>0.15</v>
      </c>
      <c r="C265" s="47" t="s">
        <v>142</v>
      </c>
      <c r="D265" s="27"/>
      <c r="E265" s="89"/>
      <c r="F265" s="27">
        <f t="shared" si="24"/>
        <v>0</v>
      </c>
      <c r="G265" s="132"/>
    </row>
    <row r="266" spans="1:7" ht="56.25" customHeight="1">
      <c r="A266" s="46" t="s">
        <v>241</v>
      </c>
      <c r="B266" s="52">
        <v>0.2</v>
      </c>
      <c r="C266" s="47" t="s">
        <v>142</v>
      </c>
      <c r="D266" s="11"/>
      <c r="E266" s="133"/>
      <c r="F266" s="27">
        <f t="shared" si="24"/>
        <v>0</v>
      </c>
      <c r="G266" s="132"/>
    </row>
    <row r="267" spans="1:7">
      <c r="E267" s="30" t="s">
        <v>184</v>
      </c>
      <c r="F267" s="30">
        <f>SUM(F262:F266)</f>
        <v>0</v>
      </c>
    </row>
    <row r="268" spans="1:7" ht="22.5" customHeight="1">
      <c r="A268" s="86" t="s">
        <v>248</v>
      </c>
      <c r="B268" s="94">
        <f>IF(SUM(F260+F267)&gt;F254,F254,SUM(F260+F267))</f>
        <v>0</v>
      </c>
    </row>
    <row r="269" spans="1:7" ht="17.25" customHeight="1"/>
    <row r="270" spans="1:7" s="25" customFormat="1" ht="27.75" customHeight="1">
      <c r="A270" s="142" t="s">
        <v>285</v>
      </c>
      <c r="B270" s="143"/>
      <c r="C270" s="143"/>
      <c r="D270" s="143"/>
      <c r="E270" s="144"/>
      <c r="F270" s="102">
        <v>50</v>
      </c>
      <c r="G270" s="11"/>
    </row>
    <row r="271" spans="1:7" ht="36" customHeight="1">
      <c r="A271" s="112" t="s">
        <v>147</v>
      </c>
      <c r="B271" s="113" t="s">
        <v>185</v>
      </c>
      <c r="C271" s="118" t="s">
        <v>1</v>
      </c>
      <c r="D271" s="115" t="s">
        <v>309</v>
      </c>
      <c r="E271" s="115" t="s">
        <v>2</v>
      </c>
      <c r="F271" s="113" t="s">
        <v>297</v>
      </c>
      <c r="G271" s="115" t="s">
        <v>295</v>
      </c>
    </row>
    <row r="272" spans="1:7" ht="36.75" customHeight="1">
      <c r="A272" s="15" t="s">
        <v>148</v>
      </c>
      <c r="B272" s="16">
        <v>3</v>
      </c>
      <c r="C272" s="42" t="s">
        <v>149</v>
      </c>
      <c r="D272" s="21"/>
      <c r="E272" s="108"/>
      <c r="F272" s="16">
        <f>B272*E272</f>
        <v>0</v>
      </c>
      <c r="G272" s="132"/>
    </row>
    <row r="273" spans="1:7" ht="40.5" customHeight="1">
      <c r="A273" s="15" t="s">
        <v>150</v>
      </c>
      <c r="B273" s="16">
        <v>1</v>
      </c>
      <c r="C273" s="42" t="s">
        <v>149</v>
      </c>
      <c r="D273" s="21"/>
      <c r="E273" s="108"/>
      <c r="F273" s="16">
        <f t="shared" ref="F273:F276" si="25">B273*E273</f>
        <v>0</v>
      </c>
      <c r="G273" s="132"/>
    </row>
    <row r="274" spans="1:7" ht="39" customHeight="1">
      <c r="A274" s="15" t="s">
        <v>151</v>
      </c>
      <c r="B274" s="16">
        <v>3</v>
      </c>
      <c r="C274" s="42" t="s">
        <v>149</v>
      </c>
      <c r="D274" s="21"/>
      <c r="E274" s="108"/>
      <c r="F274" s="16">
        <f t="shared" si="25"/>
        <v>0</v>
      </c>
      <c r="G274" s="132"/>
    </row>
    <row r="275" spans="1:7" ht="34.5" customHeight="1">
      <c r="A275" s="15" t="s">
        <v>152</v>
      </c>
      <c r="B275" s="16">
        <v>4</v>
      </c>
      <c r="C275" s="42" t="s">
        <v>149</v>
      </c>
      <c r="D275" s="21"/>
      <c r="E275" s="108"/>
      <c r="F275" s="16">
        <f t="shared" si="25"/>
        <v>0</v>
      </c>
      <c r="G275" s="132"/>
    </row>
    <row r="276" spans="1:7" ht="36" customHeight="1">
      <c r="A276" s="15" t="s">
        <v>153</v>
      </c>
      <c r="B276" s="16">
        <v>5</v>
      </c>
      <c r="C276" s="42" t="s">
        <v>149</v>
      </c>
      <c r="D276" s="21"/>
      <c r="E276" s="108"/>
      <c r="F276" s="16">
        <f t="shared" si="25"/>
        <v>0</v>
      </c>
      <c r="G276" s="132"/>
    </row>
    <row r="277" spans="1:7" ht="29.25" customHeight="1">
      <c r="A277" s="15"/>
      <c r="B277" s="16"/>
      <c r="C277" s="42"/>
      <c r="D277" s="21"/>
      <c r="E277" s="30" t="s">
        <v>184</v>
      </c>
      <c r="F277" s="30">
        <f>SUM(F272:F276)</f>
        <v>0</v>
      </c>
      <c r="G277" s="11"/>
    </row>
    <row r="278" spans="1:7" ht="38.25" customHeight="1">
      <c r="A278" s="112" t="s">
        <v>154</v>
      </c>
      <c r="B278" s="113" t="s">
        <v>185</v>
      </c>
      <c r="C278" s="118" t="s">
        <v>1</v>
      </c>
      <c r="D278" s="115" t="s">
        <v>309</v>
      </c>
      <c r="E278" s="115" t="s">
        <v>2</v>
      </c>
      <c r="F278" s="113" t="s">
        <v>297</v>
      </c>
      <c r="G278" s="115" t="s">
        <v>295</v>
      </c>
    </row>
    <row r="279" spans="1:7" ht="30">
      <c r="A279" s="13" t="s">
        <v>155</v>
      </c>
      <c r="B279" s="27">
        <v>5</v>
      </c>
      <c r="C279" s="47" t="s">
        <v>301</v>
      </c>
      <c r="D279" s="27"/>
      <c r="E279" s="89"/>
      <c r="F279" s="27">
        <f>B279*E279</f>
        <v>0</v>
      </c>
      <c r="G279" s="132"/>
    </row>
    <row r="280" spans="1:7" ht="45">
      <c r="A280" s="13" t="s">
        <v>156</v>
      </c>
      <c r="B280" s="27">
        <v>0.02</v>
      </c>
      <c r="C280" s="7" t="s">
        <v>157</v>
      </c>
      <c r="D280" s="27"/>
      <c r="E280" s="89"/>
      <c r="F280" s="27">
        <f t="shared" ref="F280:F282" si="26">B280*E280</f>
        <v>0</v>
      </c>
      <c r="G280" s="132"/>
    </row>
    <row r="281" spans="1:7" ht="30">
      <c r="A281" s="23" t="s">
        <v>158</v>
      </c>
      <c r="B281" s="27">
        <v>0.5</v>
      </c>
      <c r="C281" s="7" t="s">
        <v>159</v>
      </c>
      <c r="D281" s="27"/>
      <c r="E281" s="89"/>
      <c r="F281" s="27">
        <f t="shared" si="26"/>
        <v>0</v>
      </c>
      <c r="G281" s="132"/>
    </row>
    <row r="282" spans="1:7" ht="20.25" customHeight="1">
      <c r="A282" s="13" t="s">
        <v>160</v>
      </c>
      <c r="B282" s="27">
        <v>2</v>
      </c>
      <c r="C282" s="7" t="s">
        <v>159</v>
      </c>
      <c r="D282" s="27"/>
      <c r="E282" s="89"/>
      <c r="F282" s="27">
        <f t="shared" si="26"/>
        <v>0</v>
      </c>
      <c r="G282" s="132"/>
    </row>
    <row r="283" spans="1:7">
      <c r="A283" s="13"/>
      <c r="B283" s="27"/>
      <c r="C283" s="7"/>
      <c r="D283" s="27"/>
      <c r="E283" s="30" t="s">
        <v>184</v>
      </c>
      <c r="F283" s="30">
        <f>SUM(F279:F282)</f>
        <v>0</v>
      </c>
      <c r="G283" s="11"/>
    </row>
    <row r="284" spans="1:7" ht="45">
      <c r="A284" s="125" t="s">
        <v>161</v>
      </c>
      <c r="B284" s="113" t="s">
        <v>185</v>
      </c>
      <c r="C284" s="118" t="s">
        <v>1</v>
      </c>
      <c r="D284" s="115" t="s">
        <v>309</v>
      </c>
      <c r="E284" s="115" t="s">
        <v>2</v>
      </c>
      <c r="F284" s="113" t="s">
        <v>297</v>
      </c>
      <c r="G284" s="115" t="s">
        <v>295</v>
      </c>
    </row>
    <row r="285" spans="1:7" ht="18.75" customHeight="1">
      <c r="A285" s="26" t="s">
        <v>304</v>
      </c>
      <c r="B285" s="27">
        <v>0.5</v>
      </c>
      <c r="C285" s="7" t="s">
        <v>162</v>
      </c>
      <c r="D285" s="27"/>
      <c r="E285" s="89"/>
      <c r="F285" s="27">
        <f>B285*E285</f>
        <v>0</v>
      </c>
      <c r="G285" s="132"/>
    </row>
    <row r="286" spans="1:7" ht="17.25" customHeight="1">
      <c r="E286" s="30" t="s">
        <v>184</v>
      </c>
      <c r="F286" s="30">
        <f>F285</f>
        <v>0</v>
      </c>
    </row>
    <row r="287" spans="1:7" s="25" customFormat="1" ht="15.75" customHeight="1">
      <c r="A287" s="86" t="s">
        <v>281</v>
      </c>
      <c r="B287" s="94">
        <f>IF(SUM(F277+F283+F286)&gt;F270,F270,SUM(F277+F283+F286))</f>
        <v>0</v>
      </c>
      <c r="C287"/>
      <c r="D287"/>
      <c r="E287"/>
      <c r="F287"/>
    </row>
    <row r="288" spans="1:7" ht="0.75" customHeight="1"/>
    <row r="289" spans="1:7" ht="19.5" customHeight="1">
      <c r="A289" s="142" t="s">
        <v>286</v>
      </c>
      <c r="B289" s="143"/>
      <c r="C289" s="143"/>
      <c r="D289" s="143"/>
      <c r="E289" s="144"/>
      <c r="F289" s="102">
        <v>50</v>
      </c>
      <c r="G289" s="11"/>
    </row>
    <row r="290" spans="1:7" ht="30">
      <c r="A290" s="112" t="s">
        <v>163</v>
      </c>
      <c r="B290" s="113" t="s">
        <v>185</v>
      </c>
      <c r="C290" s="118" t="s">
        <v>1</v>
      </c>
      <c r="D290" s="115" t="s">
        <v>309</v>
      </c>
      <c r="E290" s="115" t="s">
        <v>2</v>
      </c>
      <c r="F290" s="113" t="s">
        <v>297</v>
      </c>
      <c r="G290" s="115" t="s">
        <v>295</v>
      </c>
    </row>
    <row r="291" spans="1:7" ht="28.5" customHeight="1">
      <c r="A291" s="15" t="s">
        <v>164</v>
      </c>
      <c r="B291" s="16">
        <v>0.5</v>
      </c>
      <c r="C291" s="42" t="s">
        <v>142</v>
      </c>
      <c r="D291" s="16"/>
      <c r="E291" s="108"/>
      <c r="F291" s="16">
        <f>B291*E291</f>
        <v>0</v>
      </c>
      <c r="G291" s="132"/>
    </row>
    <row r="292" spans="1:7" ht="34.5" customHeight="1">
      <c r="A292" s="15" t="s">
        <v>165</v>
      </c>
      <c r="B292" s="16">
        <v>0.2</v>
      </c>
      <c r="C292" s="42" t="s">
        <v>142</v>
      </c>
      <c r="D292" s="16"/>
      <c r="E292" s="108"/>
      <c r="F292" s="16">
        <f t="shared" ref="F292:F298" si="27">B292*E292</f>
        <v>0</v>
      </c>
      <c r="G292" s="132"/>
    </row>
    <row r="293" spans="1:7" s="25" customFormat="1" ht="31.5" customHeight="1">
      <c r="A293" s="15" t="s">
        <v>166</v>
      </c>
      <c r="B293" s="16">
        <v>0.3</v>
      </c>
      <c r="C293" s="42" t="s">
        <v>142</v>
      </c>
      <c r="D293" s="16"/>
      <c r="E293" s="108"/>
      <c r="F293" s="16">
        <f t="shared" si="27"/>
        <v>0</v>
      </c>
      <c r="G293" s="132"/>
    </row>
    <row r="294" spans="1:7" ht="36" customHeight="1">
      <c r="A294" s="15" t="s">
        <v>167</v>
      </c>
      <c r="B294" s="16">
        <v>0.15</v>
      </c>
      <c r="C294" s="42" t="s">
        <v>142</v>
      </c>
      <c r="D294" s="16"/>
      <c r="E294" s="108"/>
      <c r="F294" s="16">
        <f t="shared" si="27"/>
        <v>0</v>
      </c>
      <c r="G294" s="132"/>
    </row>
    <row r="295" spans="1:7" ht="27" customHeight="1">
      <c r="A295" s="135" t="s">
        <v>302</v>
      </c>
      <c r="B295" s="16">
        <v>0.4</v>
      </c>
      <c r="C295" s="42" t="s">
        <v>142</v>
      </c>
      <c r="D295" s="16"/>
      <c r="E295" s="108"/>
      <c r="F295" s="16">
        <f t="shared" si="27"/>
        <v>0</v>
      </c>
      <c r="G295" s="132"/>
    </row>
    <row r="296" spans="1:7" s="25" customFormat="1" ht="27" customHeight="1">
      <c r="A296" s="135" t="s">
        <v>303</v>
      </c>
      <c r="B296" s="16">
        <v>0.2</v>
      </c>
      <c r="C296" s="42" t="s">
        <v>142</v>
      </c>
      <c r="D296" s="16"/>
      <c r="E296" s="108"/>
      <c r="F296" s="16">
        <f t="shared" si="27"/>
        <v>0</v>
      </c>
      <c r="G296" s="132"/>
    </row>
    <row r="297" spans="1:7" s="25" customFormat="1" ht="27" customHeight="1">
      <c r="A297" s="135" t="s">
        <v>305</v>
      </c>
      <c r="B297" s="136">
        <v>0.4</v>
      </c>
      <c r="C297" s="42" t="s">
        <v>142</v>
      </c>
      <c r="D297" s="16"/>
      <c r="E297" s="108"/>
      <c r="F297" s="16">
        <f t="shared" si="27"/>
        <v>0</v>
      </c>
      <c r="G297" s="132"/>
    </row>
    <row r="298" spans="1:7" s="25" customFormat="1" ht="27" customHeight="1">
      <c r="A298" s="135" t="s">
        <v>306</v>
      </c>
      <c r="B298" s="16">
        <v>0.2</v>
      </c>
      <c r="C298" s="42" t="s">
        <v>142</v>
      </c>
      <c r="D298" s="16"/>
      <c r="E298" s="108"/>
      <c r="F298" s="16">
        <f t="shared" si="27"/>
        <v>0</v>
      </c>
      <c r="G298" s="132"/>
    </row>
    <row r="299" spans="1:7" ht="15.75" customHeight="1">
      <c r="A299" s="15"/>
      <c r="B299" s="21"/>
      <c r="C299" s="18"/>
      <c r="D299" s="21"/>
      <c r="E299" s="30" t="s">
        <v>184</v>
      </c>
      <c r="F299" s="30">
        <f>SUM(F291:F298)</f>
        <v>0</v>
      </c>
      <c r="G299" s="11"/>
    </row>
    <row r="300" spans="1:7" ht="42" customHeight="1">
      <c r="A300" s="112" t="s">
        <v>168</v>
      </c>
      <c r="B300" s="113" t="s">
        <v>185</v>
      </c>
      <c r="C300" s="118" t="s">
        <v>1</v>
      </c>
      <c r="D300" s="115" t="s">
        <v>309</v>
      </c>
      <c r="E300" s="115" t="s">
        <v>2</v>
      </c>
      <c r="F300" s="113" t="s">
        <v>297</v>
      </c>
      <c r="G300" s="115" t="s">
        <v>295</v>
      </c>
    </row>
    <row r="301" spans="1:7" ht="30">
      <c r="A301" s="13" t="s">
        <v>169</v>
      </c>
      <c r="B301" s="27">
        <v>0.2</v>
      </c>
      <c r="C301" s="18" t="s">
        <v>142</v>
      </c>
      <c r="D301" s="27"/>
      <c r="E301" s="89"/>
      <c r="F301" s="27">
        <f>B301*E301</f>
        <v>0</v>
      </c>
      <c r="G301" s="132"/>
    </row>
    <row r="302" spans="1:7" ht="30">
      <c r="A302" s="13" t="s">
        <v>170</v>
      </c>
      <c r="B302" s="27">
        <v>0.1</v>
      </c>
      <c r="C302" s="18" t="s">
        <v>142</v>
      </c>
      <c r="D302" s="27"/>
      <c r="E302" s="89"/>
      <c r="F302" s="27">
        <f>B302*E302</f>
        <v>0</v>
      </c>
      <c r="G302" s="132"/>
    </row>
    <row r="303" spans="1:7">
      <c r="A303" s="13"/>
      <c r="B303" s="27"/>
      <c r="C303" s="18"/>
      <c r="D303" s="27"/>
      <c r="E303" s="30" t="s">
        <v>184</v>
      </c>
      <c r="F303" s="30">
        <f>SUM(F301:F302)</f>
        <v>0</v>
      </c>
      <c r="G303" s="11"/>
    </row>
    <row r="304" spans="1:7" ht="30">
      <c r="A304" s="125" t="s">
        <v>171</v>
      </c>
      <c r="B304" s="113" t="s">
        <v>185</v>
      </c>
      <c r="C304" s="118" t="s">
        <v>1</v>
      </c>
      <c r="D304" s="115" t="s">
        <v>309</v>
      </c>
      <c r="E304" s="115" t="s">
        <v>2</v>
      </c>
      <c r="F304" s="113" t="s">
        <v>297</v>
      </c>
      <c r="G304" s="115" t="s">
        <v>295</v>
      </c>
    </row>
    <row r="305" spans="1:7" ht="25.5" customHeight="1">
      <c r="A305" s="8" t="s">
        <v>172</v>
      </c>
      <c r="B305" s="27">
        <v>0.1</v>
      </c>
      <c r="C305" s="18" t="s">
        <v>142</v>
      </c>
      <c r="D305" s="27"/>
      <c r="E305" s="89"/>
      <c r="F305" s="27">
        <f>B305*E305</f>
        <v>0</v>
      </c>
      <c r="G305" s="132"/>
    </row>
    <row r="306" spans="1:7">
      <c r="E306" s="30" t="s">
        <v>184</v>
      </c>
      <c r="F306" s="30">
        <f>F305</f>
        <v>0</v>
      </c>
    </row>
    <row r="307" spans="1:7" ht="15.75">
      <c r="A307" s="86" t="s">
        <v>287</v>
      </c>
      <c r="B307" s="94">
        <f>IF(SUM(F299+F303+F306)&gt;F289,F289,SUM(F299+F303+F306))</f>
        <v>0</v>
      </c>
    </row>
    <row r="309" spans="1:7" ht="24.75">
      <c r="A309" s="103" t="s">
        <v>249</v>
      </c>
      <c r="B309" s="104">
        <f>B40+B100+B122+B157+B193+B202+B223+B245+B268+B287+B307</f>
        <v>0</v>
      </c>
    </row>
    <row r="311" spans="1:7" ht="15.75">
      <c r="A311" s="70"/>
    </row>
    <row r="312" spans="1:7" s="25" customFormat="1">
      <c r="A312"/>
      <c r="B312"/>
      <c r="C312"/>
      <c r="D312"/>
      <c r="E312"/>
      <c r="F312"/>
    </row>
  </sheetData>
  <sheetProtection password="EDE5" sheet="1" objects="1" scenarios="1" selectLockedCells="1"/>
  <protectedRanges>
    <protectedRange sqref="G8:G10" name="Intervalo2"/>
    <protectedRange sqref="E8:E10" name="Intervalo1"/>
  </protectedRanges>
  <mergeCells count="16">
    <mergeCell ref="A5:G5"/>
    <mergeCell ref="A6:E6"/>
    <mergeCell ref="A254:E254"/>
    <mergeCell ref="A270:E270"/>
    <mergeCell ref="A289:E289"/>
    <mergeCell ref="A102:E102"/>
    <mergeCell ref="A124:E124"/>
    <mergeCell ref="A159:E159"/>
    <mergeCell ref="A195:E195"/>
    <mergeCell ref="A247:E247"/>
    <mergeCell ref="A42:E42"/>
    <mergeCell ref="A204:E204"/>
    <mergeCell ref="A225:E225"/>
    <mergeCell ref="D8:D10"/>
    <mergeCell ref="D33:D34"/>
    <mergeCell ref="D37:D38"/>
  </mergeCells>
  <pageMargins left="0.51181102362204722" right="0.51181102362204722" top="0.78740157480314965" bottom="0.78740157480314965" header="0.51181102362204722" footer="0.51181102362204722"/>
  <pageSetup paperSize="9" scale="82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ATIV ENSINO</vt:lpstr>
      <vt:lpstr>'ATIV ENSINO'!Area_de_impressao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GIVALDO</dc:creator>
  <cp:lastModifiedBy>Vânia</cp:lastModifiedBy>
  <cp:revision>0</cp:revision>
  <cp:lastPrinted>2015-08-21T13:23:54Z</cp:lastPrinted>
  <dcterms:created xsi:type="dcterms:W3CDTF">2014-10-23T12:20:19Z</dcterms:created>
  <dcterms:modified xsi:type="dcterms:W3CDTF">2015-08-21T13:24:54Z</dcterms:modified>
</cp:coreProperties>
</file>